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4">'Balance General Consolid'!$B$1:$Y$37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<sst xmlns="http://schemas.openxmlformats.org/spreadsheetml/2006/main" count="626" uniqueCount="340">
  <si>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</si>
  <si>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</si>
  <si>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</si>
  <si>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</si>
  <si>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</si>
  <si>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</si>
  <si>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</si>
  <si>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</si>
  <si>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</si>
  <si>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</si>
  <si>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</si>
  <si>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</si>
  <si>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</si>
  <si>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</si>
  <si>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</si>
  <si>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</si>
  <si>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</si>
  <si>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</si>
  <si>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</si>
  <si>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</si>
  <si>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</si>
  <si>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</si>
  <si>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</si>
  <si>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</si>
  <si>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</si>
  <si>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</si>
  <si>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</si>
  <si>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</si>
  <si>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</si>
  <si>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</si>
  <si>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</si>
  <si>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</si>
  <si>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</si>
  <si>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</si>
  <si>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</si>
  <si>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</si>
  <si>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</si>
  <si>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</si>
  <si>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</si>
  <si>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</si>
  <si>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</si>
  <si>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</si>
  <si>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</si>
  <si>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</si>
  <si>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</si>
  <si>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</si>
  <si>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</si>
  <si>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</si>
  <si>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</si>
  <si>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</si>
  <si>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</si>
  <si>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</si>
  <si>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</si>
  <si>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</si>
  <si>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</si>
  <si>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</si>
  <si>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</si>
  <si>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</si>
  <si>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</si>
  <si>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</si>
  <si>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</si>
  <si>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</si>
  <si>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</si>
  <si>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</si>
  <si>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</si>
  <si>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</si>
  <si>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</si>
  <si>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</si>
  <si>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</si>
  <si>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</si>
  <si>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</si>
  <si>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</si>
  <si>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</si>
  <si>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</si>
  <si>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</si>
  <si>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</si>
  <si>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</si>
  <si>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</si>
  <si>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</si>
  <si>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</si>
  <si>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</si>
  <si>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</si>
  <si>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</si>
  <si>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</si>
  <si>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</si>
  <si>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</si>
  <si>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</si>
  <si>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</si>
  <si>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</si>
  <si>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</si>
  <si>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</si>
  <si>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</si>
  <si>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</si>
  <si>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</si>
  <si>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</si>
  <si>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</si>
  <si>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</si>
  <si>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</si>
  <si>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</si>
  <si>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</si>
  <si>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</si>
  <si>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</si>
  <si>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</si>
  <si>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</si>
  <si>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</si>
  <si>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</si>
  <si>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</si>
  <si>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</si>
  <si>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</si>
  <si>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</si>
  <si>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</si>
  <si>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</si>
  <si>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</si>
  <si>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</si>
  <si>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</si>
  <si>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</si>
  <si>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</si>
  <si>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</si>
  <si>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</si>
  <si>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</si>
  <si>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</si>
  <si>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</si>
  <si>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</si>
  <si>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</si>
  <si>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</si>
  <si>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</si>
  <si>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</si>
  <si>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</si>
  <si>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</si>
  <si>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</si>
  <si>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</si>
  <si>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</si>
  <si>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</si>
  <si>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</si>
  <si>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</si>
  <si>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</si>
  <si>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</si>
  <si>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</si>
  <si>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</si>
  <si>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</si>
  <si>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</si>
  <si>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</si>
  <si>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</si>
  <si>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</si>
  <si>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</si>
  <si>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</si>
  <si>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</si>
  <si>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</si>
  <si>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</si>
  <si>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</si>
  <si>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</si>
  <si>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</si>
  <si>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</si>
  <si>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</si>
  <si>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</si>
  <si>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</si>
  <si>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</si>
  <si>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</si>
  <si>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</si>
  <si>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</si>
  <si>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</si>
  <si>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</si>
  <si>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</si>
  <si>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</si>
  <si>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</si>
  <si>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</si>
  <si>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</si>
  <si>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</si>
  <si>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</si>
  <si>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</si>
  <si>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</si>
  <si>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</si>
  <si>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</si>
  <si>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</si>
  <si>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</si>
  <si>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</si>
  <si>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</si>
  <si>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</si>
  <si>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</si>
  <si>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</si>
  <si>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</si>
  <si>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</si>
  <si>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</si>
  <si>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</si>
  <si>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</si>
  <si>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</si>
  <si>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</si>
  <si>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</si>
  <si>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</si>
  <si>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</si>
  <si>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</si>
  <si>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</si>
  <si>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</si>
  <si>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</si>
  <si>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</si>
  <si>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</si>
  <si>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</si>
  <si>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</si>
  <si>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</si>
  <si>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</si>
  <si>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</si>
  <si>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</si>
  <si>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</si>
  <si>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</si>
  <si>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</si>
  <si>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</si>
  <si>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</si>
  <si>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</si>
  <si>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</si>
  <si>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</si>
  <si>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</si>
  <si>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</si>
  <si>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</si>
  <si>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</si>
  <si>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</si>
  <si>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</si>
  <si>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</si>
  <si>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</si>
  <si>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</si>
  <si>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</si>
  <si>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</si>
  <si>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</si>
  <si>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</si>
  <si>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</si>
  <si>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</si>
  <si>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</si>
  <si>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</si>
  <si>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</si>
  <si>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</si>
  <si>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</si>
  <si>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</si>
  <si>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</si>
  <si>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</si>
  <si>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</si>
  <si>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</si>
  <si>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</si>
  <si>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</si>
  <si>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</si>
  <si>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</si>
  <si>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</si>
  <si>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</si>
  <si>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</si>
  <si>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</si>
  <si>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</si>
  <si>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</si>
  <si>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</si>
  <si>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</si>
  <si>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</si>
  <si>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</si>
  <si>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</si>
  <si>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</si>
  <si>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</si>
  <si>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</si>
  <si>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</si>
  <si>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</si>
  <si>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</si>
  <si>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</si>
  <si>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</si>
  <si>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</si>
  <si>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</si>
  <si>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</si>
  <si>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</si>
  <si>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</si>
  <si>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</si>
  <si>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</si>
  <si>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</si>
  <si>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</si>
  <si>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</si>
  <si>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</si>
  <si>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</si>
  <si>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</si>
  <si>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</si>
  <si>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</si>
  <si>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</si>
  <si>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</si>
  <si>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</si>
  <si>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</si>
  <si>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</si>
  <si>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</si>
  <si>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</si>
  <si>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</si>
  <si>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</si>
  <si>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</si>
  <si>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</si>
  <si>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</si>
  <si>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</si>
  <si>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</si>
  <si>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</si>
  <si>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</si>
  <si>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</si>
  <si>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</si>
  <si>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</si>
  <si>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</si>
  <si>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</si>
  <si>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</si>
  <si>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</si>
  <si>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</si>
  <si>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</si>
  <si>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</si>
  <si>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</si>
  <si>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</si>
  <si>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</si>
  <si>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</si>
  <si>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</si>
  <si>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</si>
  <si>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</si>
  <si>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</si>
  <si>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</si>
  <si>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</si>
  <si>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</si>
  <si>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</si>
  <si>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</si>
  <si>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</si>
  <si>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</si>
  <si>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</si>
  <si>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</si>
  <si>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</si>
  <si>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</si>
  <si>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</si>
  <si>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</si>
  <si>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</si>
  <si>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</si>
  <si>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</si>
  <si>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</si>
  <si>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</si>
  <si>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</si>
  <si>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</si>
  <si>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</si>
  <si>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</si>
  <si>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</si>
  <si>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mar 2021</t>
  </si>
  <si>
    <t>Bancos marz 2021</t>
  </si>
  <si>
    <t>Junio 2020/ Junio 2021</t>
  </si>
  <si>
    <t>Bancos Jun 2021</t>
  </si>
  <si>
    <t>Total B+V+S  Jun 2021</t>
  </si>
  <si>
    <t>Bancos Sept 2021</t>
  </si>
  <si>
    <t>Bancos Dic 2021</t>
  </si>
  <si>
    <t>Total B+V+S  Sept 2021</t>
  </si>
  <si>
    <t>Total B+V+S  Dic 2021</t>
  </si>
  <si>
    <t>Diciembre 2020/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</si>
</sst>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4" t="s">
        <v>140</v>
      </c>
      <c r="B2" s="74"/>
      <c r="C2" s="75"/>
      <c r="D2" s="76"/>
    </row>
    <row r="3" spans="1:5" s="77" customFormat="1" ht="66.599999999999994" customHeight="1" thickBot="1" x14ac:dyDescent="0.3">
      <c r="A3" s="33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7" t="s">
        <v>253</v>
      </c>
      <c r="D2" s="337"/>
    </row>
    <row r="3" spans="2:31" s="225" customFormat="1" ht="10.15" customHeight="1" x14ac:dyDescent="0.2"/>
    <row r="4" spans="2:31" s="225" customFormat="1" ht="24" customHeight="1" x14ac:dyDescent="0.2">
      <c r="B4" s="336"/>
      <c r="C4" s="33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A42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8" width="13.42578125" style="1" hidden="1" customWidth="1"/>
    <col min="19" max="24" width="13.42578125" style="1" customWidth="1"/>
    <col min="25" max="25" width="14.85546875" style="1" customWidth="1"/>
    <col min="26" max="16384" width="11.42578125" style="1"/>
  </cols>
  <sheetData>
    <row r="1" spans="2:27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7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7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7" ht="18.75" x14ac:dyDescent="0.25">
      <c r="B4" s="338" t="s">
        <v>339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27"/>
    </row>
    <row r="5" spans="2:27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</row>
    <row r="6" spans="2:27" ht="51.75" customHeight="1" x14ac:dyDescent="0.25">
      <c r="B6" s="262" t="s">
        <v>0</v>
      </c>
      <c r="C6" s="296" t="s">
        <v>293</v>
      </c>
      <c r="D6" s="296" t="s">
        <v>294</v>
      </c>
      <c r="E6" s="296" t="s">
        <v>298</v>
      </c>
      <c r="F6" s="296" t="s">
        <v>300</v>
      </c>
      <c r="G6" s="296" t="s">
        <v>302</v>
      </c>
      <c r="H6" s="296" t="s">
        <v>303</v>
      </c>
      <c r="I6" s="296" t="s">
        <v>306</v>
      </c>
      <c r="J6" s="296" t="s">
        <v>308</v>
      </c>
      <c r="K6" s="296" t="s">
        <v>310</v>
      </c>
      <c r="L6" s="296" t="s">
        <v>311</v>
      </c>
      <c r="M6" s="296" t="s">
        <v>315</v>
      </c>
      <c r="N6" s="296" t="s">
        <v>317</v>
      </c>
      <c r="O6" s="296" t="s">
        <v>321</v>
      </c>
      <c r="P6" s="296" t="s">
        <v>325</v>
      </c>
      <c r="Q6" s="296" t="s">
        <v>326</v>
      </c>
      <c r="R6" s="296" t="s">
        <v>327</v>
      </c>
      <c r="S6" s="296" t="s">
        <v>329</v>
      </c>
      <c r="T6" s="296" t="s">
        <v>330</v>
      </c>
      <c r="U6" s="296" t="s">
        <v>334</v>
      </c>
      <c r="V6" s="296" t="s">
        <v>337</v>
      </c>
      <c r="W6" s="296" t="s">
        <v>338</v>
      </c>
      <c r="X6" s="322" t="s">
        <v>259</v>
      </c>
      <c r="Y6" s="323" t="s">
        <v>260</v>
      </c>
    </row>
    <row r="7" spans="2:27" x14ac:dyDescent="0.25">
      <c r="B7" s="273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4"/>
      <c r="Y7" s="274"/>
    </row>
    <row r="8" spans="2:27" x14ac:dyDescent="0.2">
      <c r="B8" s="276" t="s">
        <v>4</v>
      </c>
      <c r="C8" s="278">
        <v>1300.2</v>
      </c>
      <c r="D8" s="278">
        <v>1090.4064395</v>
      </c>
      <c r="E8" s="278">
        <v>954.10009930000001</v>
      </c>
      <c r="F8" s="278">
        <v>1130.8057544199999</v>
      </c>
      <c r="G8" s="278">
        <v>1352.22279918</v>
      </c>
      <c r="H8" s="278">
        <v>979.40603716999999</v>
      </c>
      <c r="I8" s="278">
        <v>1195.38472039</v>
      </c>
      <c r="J8" s="278">
        <v>1181.6917206799999</v>
      </c>
      <c r="K8" s="278">
        <v>1128.5141801099999</v>
      </c>
      <c r="L8" s="278">
        <v>1233.1936387000001</v>
      </c>
      <c r="M8" s="278">
        <v>1380.2901419299999</v>
      </c>
      <c r="N8" s="278">
        <v>1155.57129448</v>
      </c>
      <c r="O8" s="278">
        <v>1106.1291513899998</v>
      </c>
      <c r="P8" s="278">
        <v>1275.0011689099999</v>
      </c>
      <c r="Q8" s="278">
        <v>1144.2544768800001</v>
      </c>
      <c r="R8" s="278">
        <v>1063.3367175799999</v>
      </c>
      <c r="S8" s="278">
        <v>1180.70821075</v>
      </c>
      <c r="T8" s="278">
        <v>1166.2570239499998</v>
      </c>
      <c r="U8" s="278">
        <v>1073.9606088800001</v>
      </c>
      <c r="V8" s="278">
        <v>1197.23192825</v>
      </c>
      <c r="W8" s="278">
        <v>1108.81023794</v>
      </c>
      <c r="X8" s="278">
        <v>-71.897972810000056</v>
      </c>
      <c r="Y8" s="307">
        <v>-6.0893938193526731E-2</v>
      </c>
      <c r="Z8" s="305"/>
      <c r="AA8" s="301"/>
    </row>
    <row r="9" spans="2:27" x14ac:dyDescent="0.2">
      <c r="B9" s="276" t="s">
        <v>5</v>
      </c>
      <c r="C9" s="278">
        <v>23702.9</v>
      </c>
      <c r="D9" s="278">
        <v>20537.41192287</v>
      </c>
      <c r="E9" s="278">
        <v>19937.308449230004</v>
      </c>
      <c r="F9" s="278">
        <v>18769.979530552002</v>
      </c>
      <c r="G9" s="278">
        <v>18215.636356904997</v>
      </c>
      <c r="H9" s="278">
        <v>17125.203263392999</v>
      </c>
      <c r="I9" s="278">
        <v>16300.971589749997</v>
      </c>
      <c r="J9" s="278">
        <v>15541.447519879999</v>
      </c>
      <c r="K9" s="278">
        <v>17805.820050248472</v>
      </c>
      <c r="L9" s="278">
        <v>16784.417058400002</v>
      </c>
      <c r="M9" s="278">
        <v>17173.384803274999</v>
      </c>
      <c r="N9" s="278">
        <v>17904.720653519998</v>
      </c>
      <c r="O9" s="278">
        <v>20393.989854489999</v>
      </c>
      <c r="P9" s="278">
        <v>20914.439679080002</v>
      </c>
      <c r="Q9" s="278">
        <v>25088.4726715</v>
      </c>
      <c r="R9" s="278">
        <v>27642.459464119998</v>
      </c>
      <c r="S9" s="278">
        <v>26702.021364073003</v>
      </c>
      <c r="T9" s="278">
        <v>26228.781631760005</v>
      </c>
      <c r="U9" s="278">
        <v>25561.950470519998</v>
      </c>
      <c r="V9" s="278">
        <v>24293.860707389995</v>
      </c>
      <c r="W9" s="278">
        <v>24595.858853209997</v>
      </c>
      <c r="X9" s="278">
        <v>-2106.1625108630069</v>
      </c>
      <c r="Y9" s="307">
        <v>-7.8876519576783877E-2</v>
      </c>
    </row>
    <row r="10" spans="2:27" x14ac:dyDescent="0.2">
      <c r="B10" s="276" t="s">
        <v>292</v>
      </c>
      <c r="C10" s="278">
        <v>74893</v>
      </c>
      <c r="D10" s="278">
        <v>74501</v>
      </c>
      <c r="E10" s="278">
        <v>74239.289999999994</v>
      </c>
      <c r="F10" s="278">
        <v>74863.776397135996</v>
      </c>
      <c r="G10" s="278">
        <v>75479.484725693997</v>
      </c>
      <c r="H10" s="278">
        <v>74759.263027709996</v>
      </c>
      <c r="I10" s="278">
        <v>75788.898320534005</v>
      </c>
      <c r="J10" s="278">
        <v>76784.253876716</v>
      </c>
      <c r="K10" s="278">
        <v>77213.187270827999</v>
      </c>
      <c r="L10" s="278">
        <v>77120.961658903005</v>
      </c>
      <c r="M10" s="278">
        <v>76570.830459941004</v>
      </c>
      <c r="N10" s="278">
        <v>76576.578070489006</v>
      </c>
      <c r="O10" s="278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71510.210105940001</v>
      </c>
      <c r="U10" s="278">
        <v>71135.763191109989</v>
      </c>
      <c r="V10" s="278">
        <v>72549.087487480007</v>
      </c>
      <c r="W10" s="278">
        <v>74459.399051379994</v>
      </c>
      <c r="X10" s="278">
        <v>2285.9549291583971</v>
      </c>
      <c r="Y10" s="307">
        <v>3.1673075283580321E-2</v>
      </c>
    </row>
    <row r="11" spans="2:27" x14ac:dyDescent="0.2">
      <c r="B11" s="276" t="s">
        <v>6</v>
      </c>
      <c r="C11" s="278">
        <v>20899.217000000001</v>
      </c>
      <c r="D11" s="278">
        <v>22186.078593400001</v>
      </c>
      <c r="E11" s="278">
        <v>22469.351408759998</v>
      </c>
      <c r="F11" s="278">
        <v>23395.217073763597</v>
      </c>
      <c r="G11" s="278">
        <v>23261.711108449999</v>
      </c>
      <c r="H11" s="278">
        <v>23226.643559011001</v>
      </c>
      <c r="I11" s="278">
        <v>22714.223993535899</v>
      </c>
      <c r="J11" s="278">
        <v>23012.243358128697</v>
      </c>
      <c r="K11" s="278">
        <v>23236.697319420899</v>
      </c>
      <c r="L11" s="278">
        <v>23887.159313688</v>
      </c>
      <c r="M11" s="278">
        <v>23453.561880278001</v>
      </c>
      <c r="N11" s="278">
        <v>24293.911954766001</v>
      </c>
      <c r="O11" s="278">
        <v>24860.407046050997</v>
      </c>
      <c r="P11" s="278">
        <v>23716.940860960996</v>
      </c>
      <c r="Q11" s="278">
        <v>24885.543427464003</v>
      </c>
      <c r="R11" s="278">
        <v>26330.679161930002</v>
      </c>
      <c r="S11" s="278">
        <v>27112.778382091004</v>
      </c>
      <c r="T11" s="278">
        <v>26328.708520009997</v>
      </c>
      <c r="U11" s="278">
        <v>27505.178237939999</v>
      </c>
      <c r="V11" s="278">
        <v>28761.664828560006</v>
      </c>
      <c r="W11" s="278">
        <v>29604.439699459999</v>
      </c>
      <c r="X11" s="278">
        <v>2491.6613173689948</v>
      </c>
      <c r="Y11" s="307">
        <v>9.1899888762961623E-2</v>
      </c>
    </row>
    <row r="12" spans="2:27" x14ac:dyDescent="0.2">
      <c r="B12" s="276" t="s">
        <v>275</v>
      </c>
      <c r="C12" s="278">
        <v>0</v>
      </c>
      <c r="D12" s="278">
        <v>0</v>
      </c>
      <c r="E12" s="278">
        <v>0</v>
      </c>
      <c r="F12" s="278">
        <v>0</v>
      </c>
      <c r="G12" s="278">
        <v>0</v>
      </c>
      <c r="H12" s="278">
        <v>0</v>
      </c>
      <c r="I12" s="278">
        <v>0</v>
      </c>
      <c r="J12" s="278">
        <v>0</v>
      </c>
      <c r="K12" s="278">
        <v>0</v>
      </c>
      <c r="L12" s="278">
        <v>0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278">
        <v>0</v>
      </c>
      <c r="Y12" s="307">
        <v>0</v>
      </c>
    </row>
    <row r="13" spans="2:27" x14ac:dyDescent="0.2">
      <c r="B13" s="276" t="s">
        <v>7</v>
      </c>
      <c r="C13" s="289">
        <v>4815</v>
      </c>
      <c r="D13" s="289">
        <v>5284.1643438000001</v>
      </c>
      <c r="E13" s="278">
        <v>5340.1464918299998</v>
      </c>
      <c r="F13" s="278">
        <v>5577.6043906609993</v>
      </c>
      <c r="G13" s="278">
        <v>5545.8430210200004</v>
      </c>
      <c r="H13" s="278">
        <v>5816.0421663510006</v>
      </c>
      <c r="I13" s="278">
        <v>5879.1524911039996</v>
      </c>
      <c r="J13" s="278">
        <v>6017.6798809700003</v>
      </c>
      <c r="K13" s="278">
        <v>6257.346642399998</v>
      </c>
      <c r="L13" s="278">
        <v>6760.3709115109996</v>
      </c>
      <c r="M13" s="278">
        <v>6813.7010812159997</v>
      </c>
      <c r="N13" s="278">
        <v>6863.9864314810002</v>
      </c>
      <c r="O13" s="278">
        <v>6856.5843561850006</v>
      </c>
      <c r="P13" s="278">
        <v>7581.705384201</v>
      </c>
      <c r="Q13" s="278">
        <v>7632.4905787929983</v>
      </c>
      <c r="R13" s="278">
        <v>7885.9470127446803</v>
      </c>
      <c r="S13" s="278">
        <v>8514.1992301997616</v>
      </c>
      <c r="T13" s="278">
        <v>8411.8509639800013</v>
      </c>
      <c r="U13" s="278">
        <v>8526.1127681099988</v>
      </c>
      <c r="V13" s="278">
        <v>9322.9274051699995</v>
      </c>
      <c r="W13" s="278">
        <v>8700.7760565899971</v>
      </c>
      <c r="X13" s="278">
        <v>186.57682639023551</v>
      </c>
      <c r="Y13" s="307">
        <v>2.1913608237924542E-2</v>
      </c>
    </row>
    <row r="14" spans="2:27" s="282" customFormat="1" ht="15.75" thickBot="1" x14ac:dyDescent="0.3">
      <c r="B14" s="280" t="s">
        <v>276</v>
      </c>
      <c r="C14" s="298">
        <v>125610.09999999999</v>
      </c>
      <c r="D14" s="298">
        <v>123599.06129957001</v>
      </c>
      <c r="E14" s="298">
        <v>122939.92275975</v>
      </c>
      <c r="F14" s="298">
        <v>123737.38314653259</v>
      </c>
      <c r="G14" s="298">
        <v>123854.898011249</v>
      </c>
      <c r="H14" s="298">
        <v>121906.558053635</v>
      </c>
      <c r="I14" s="298">
        <v>121878.6311153139</v>
      </c>
      <c r="J14" s="298">
        <v>122537.31635637471</v>
      </c>
      <c r="K14" s="298">
        <v>125641.56546300738</v>
      </c>
      <c r="L14" s="298">
        <v>125786.10258120201</v>
      </c>
      <c r="M14" s="298">
        <v>125391.76836664</v>
      </c>
      <c r="N14" s="298">
        <v>126794.76840473601</v>
      </c>
      <c r="O14" s="298">
        <v>129350.78469395099</v>
      </c>
      <c r="P14" s="298">
        <v>129541.99233694011</v>
      </c>
      <c r="Q14" s="298">
        <v>133570.17482216901</v>
      </c>
      <c r="R14" s="298">
        <v>134803.10036216507</v>
      </c>
      <c r="S14" s="298">
        <v>135683.15130933534</v>
      </c>
      <c r="T14" s="298">
        <v>133645.80824563999</v>
      </c>
      <c r="U14" s="298">
        <v>133802.96527655999</v>
      </c>
      <c r="V14" s="298">
        <v>136124.77235685001</v>
      </c>
      <c r="W14" s="298">
        <v>138469.28389858</v>
      </c>
      <c r="X14" s="298">
        <v>2786.1325892446621</v>
      </c>
      <c r="Y14" s="306">
        <v>2.0534108784757921E-2</v>
      </c>
    </row>
    <row r="15" spans="2:27" ht="15.75" thickTop="1" x14ac:dyDescent="0.25">
      <c r="B15" s="276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>
        <v>0</v>
      </c>
      <c r="T15" s="278"/>
      <c r="U15" s="278"/>
      <c r="V15" s="278"/>
      <c r="W15" s="278"/>
      <c r="X15" s="277"/>
      <c r="Y15" s="277"/>
    </row>
    <row r="16" spans="2:27" x14ac:dyDescent="0.25">
      <c r="B16" s="262" t="s">
        <v>277</v>
      </c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>
        <v>0</v>
      </c>
      <c r="T16" s="283"/>
      <c r="U16" s="283"/>
      <c r="V16" s="283"/>
      <c r="W16" s="283"/>
      <c r="X16" s="283"/>
      <c r="Y16" s="283"/>
    </row>
    <row r="17" spans="2:25" x14ac:dyDescent="0.25">
      <c r="B17" s="276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>
        <v>0</v>
      </c>
      <c r="T17" s="278"/>
      <c r="U17" s="278"/>
      <c r="V17" s="278"/>
      <c r="W17" s="278"/>
      <c r="X17" s="277"/>
      <c r="Y17" s="277"/>
    </row>
    <row r="18" spans="2:25" x14ac:dyDescent="0.2">
      <c r="B18" s="276" t="s">
        <v>8</v>
      </c>
      <c r="C18" s="278">
        <v>85999</v>
      </c>
      <c r="D18" s="278">
        <v>85456.902131330004</v>
      </c>
      <c r="E18" s="278">
        <v>84856.019677969991</v>
      </c>
      <c r="F18" s="278">
        <v>84288.51487964479</v>
      </c>
      <c r="G18" s="278">
        <v>84830.015471974795</v>
      </c>
      <c r="H18" s="278">
        <v>83925.775581884795</v>
      </c>
      <c r="I18" s="278">
        <v>82690.308027749808</v>
      </c>
      <c r="J18" s="278">
        <v>82078.064084252808</v>
      </c>
      <c r="K18" s="278">
        <v>83923.947083133797</v>
      </c>
      <c r="L18" s="278">
        <v>84543.514332142804</v>
      </c>
      <c r="M18" s="278">
        <v>84467.085073552793</v>
      </c>
      <c r="N18" s="278">
        <v>85460.995486292799</v>
      </c>
      <c r="O18" s="278">
        <v>88586.4484253517</v>
      </c>
      <c r="P18" s="278">
        <v>87560.016410800294</v>
      </c>
      <c r="Q18" s="278">
        <v>91819.669952707001</v>
      </c>
      <c r="R18" s="278">
        <v>94445.661430976994</v>
      </c>
      <c r="S18" s="278">
        <v>95628.838204204993</v>
      </c>
      <c r="T18" s="278">
        <v>95281.237794510002</v>
      </c>
      <c r="U18" s="278">
        <v>95304.198532620008</v>
      </c>
      <c r="V18" s="278">
        <v>96711.148297250009</v>
      </c>
      <c r="W18" s="278">
        <v>97015.055560189983</v>
      </c>
      <c r="X18" s="278">
        <v>1386.2173559849907</v>
      </c>
      <c r="Y18" s="307">
        <v>1.4495808816843203E-2</v>
      </c>
    </row>
    <row r="19" spans="2:25" x14ac:dyDescent="0.2">
      <c r="B19" s="276" t="s">
        <v>278</v>
      </c>
      <c r="C19" s="278">
        <v>19476</v>
      </c>
      <c r="D19" s="278">
        <v>17923.498922679999</v>
      </c>
      <c r="E19" s="278">
        <v>17226.479507029999</v>
      </c>
      <c r="F19" s="278">
        <v>18421.43414478</v>
      </c>
      <c r="G19" s="278">
        <v>18279.000276669998</v>
      </c>
      <c r="H19" s="278">
        <v>17514.12751187</v>
      </c>
      <c r="I19" s="278">
        <v>18292.260466660002</v>
      </c>
      <c r="J19" s="278">
        <v>19436.533416430004</v>
      </c>
      <c r="K19" s="278">
        <v>20674.852036379998</v>
      </c>
      <c r="L19" s="278">
        <v>19232.012769310004</v>
      </c>
      <c r="M19" s="278">
        <v>18705.572221779999</v>
      </c>
      <c r="N19" s="278">
        <v>18215.25369302</v>
      </c>
      <c r="O19" s="278">
        <v>17836.206571179999</v>
      </c>
      <c r="P19" s="278">
        <v>18622.946957290002</v>
      </c>
      <c r="Q19" s="278">
        <v>18920.965434549998</v>
      </c>
      <c r="R19" s="278">
        <v>17391.578387780002</v>
      </c>
      <c r="S19" s="278">
        <v>16437.68453735</v>
      </c>
      <c r="T19" s="278">
        <v>15248.271730640001</v>
      </c>
      <c r="U19" s="278">
        <v>14938.42962588</v>
      </c>
      <c r="V19" s="278">
        <v>14873.543901580002</v>
      </c>
      <c r="W19" s="278">
        <v>17620.149687009998</v>
      </c>
      <c r="X19" s="278">
        <v>1182.4651496599981</v>
      </c>
      <c r="Y19" s="307">
        <v>7.1936235725486686E-2</v>
      </c>
    </row>
    <row r="20" spans="2:25" x14ac:dyDescent="0.2">
      <c r="B20" s="276" t="s">
        <v>279</v>
      </c>
      <c r="C20" s="289">
        <v>4240</v>
      </c>
      <c r="D20" s="289">
        <v>4964.5998845800004</v>
      </c>
      <c r="E20" s="278">
        <v>4941.8860000000004</v>
      </c>
      <c r="F20" s="278">
        <v>4741.9916934167004</v>
      </c>
      <c r="G20" s="278">
        <v>4769.1613393672405</v>
      </c>
      <c r="H20" s="278">
        <v>4716.3711250300003</v>
      </c>
      <c r="I20" s="278">
        <v>4963.2275474905</v>
      </c>
      <c r="J20" s="278">
        <v>4933.3447277305004</v>
      </c>
      <c r="K20" s="278">
        <v>4752.6862251205002</v>
      </c>
      <c r="L20" s="278">
        <v>5261.9037041104993</v>
      </c>
      <c r="M20" s="278">
        <v>5099.6246183100002</v>
      </c>
      <c r="N20" s="278">
        <v>5439.5945600109999</v>
      </c>
      <c r="O20" s="278">
        <v>5341.5850249900004</v>
      </c>
      <c r="P20" s="278">
        <v>5837.1608417130001</v>
      </c>
      <c r="Q20" s="278">
        <v>5427.6907870800005</v>
      </c>
      <c r="R20" s="278">
        <v>5394.1092435319997</v>
      </c>
      <c r="S20" s="278">
        <v>5340.3249130229997</v>
      </c>
      <c r="T20" s="278">
        <v>5729.3547731400004</v>
      </c>
      <c r="U20" s="278">
        <v>5849.2808192299999</v>
      </c>
      <c r="V20" s="278">
        <v>6458.1431082400004</v>
      </c>
      <c r="W20" s="278">
        <v>5779.035968799999</v>
      </c>
      <c r="X20" s="278">
        <v>438.71105577699927</v>
      </c>
      <c r="Y20" s="307">
        <v>8.2150629956456722E-2</v>
      </c>
    </row>
    <row r="21" spans="2:25" s="282" customFormat="1" ht="15.75" thickBot="1" x14ac:dyDescent="0.3">
      <c r="B21" s="280" t="s">
        <v>280</v>
      </c>
      <c r="C21" s="298">
        <v>109715</v>
      </c>
      <c r="D21" s="298">
        <v>108345.00093859</v>
      </c>
      <c r="E21" s="298">
        <v>107024.38518499999</v>
      </c>
      <c r="F21" s="298">
        <v>107451.94071784151</v>
      </c>
      <c r="G21" s="298">
        <v>107878.17708801205</v>
      </c>
      <c r="H21" s="298">
        <v>106156.27421878479</v>
      </c>
      <c r="I21" s="298">
        <v>105945.79604190029</v>
      </c>
      <c r="J21" s="298">
        <v>106447.9422284133</v>
      </c>
      <c r="K21" s="298">
        <v>109351.4853446343</v>
      </c>
      <c r="L21" s="298">
        <v>109037.4308055633</v>
      </c>
      <c r="M21" s="298">
        <v>108272.2819136428</v>
      </c>
      <c r="N21" s="298">
        <v>109115.8437393238</v>
      </c>
      <c r="O21" s="298">
        <v>111764.24002152169</v>
      </c>
      <c r="P21" s="298">
        <v>112020.12420980331</v>
      </c>
      <c r="Q21" s="298">
        <v>116168.32617433701</v>
      </c>
      <c r="R21" s="298">
        <v>117231.34906228899</v>
      </c>
      <c r="S21" s="298">
        <v>117406.847654578</v>
      </c>
      <c r="T21" s="298">
        <v>116258.86429829001</v>
      </c>
      <c r="U21" s="298">
        <v>116091.90897773001</v>
      </c>
      <c r="V21" s="298">
        <v>118042.83530707003</v>
      </c>
      <c r="W21" s="298">
        <v>120414.24121599998</v>
      </c>
      <c r="X21" s="298">
        <v>3007.3935614219808</v>
      </c>
      <c r="Y21" s="306">
        <v>2.5615146147778489E-2</v>
      </c>
    </row>
    <row r="22" spans="2:25" ht="15.75" thickTop="1" x14ac:dyDescent="0.25">
      <c r="B22" s="276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>
        <v>0</v>
      </c>
      <c r="T22" s="278"/>
      <c r="U22" s="278"/>
      <c r="V22" s="278"/>
      <c r="W22" s="278"/>
      <c r="X22" s="277"/>
      <c r="Y22" s="308"/>
    </row>
    <row r="23" spans="2:25" x14ac:dyDescent="0.25">
      <c r="B23" s="262" t="s">
        <v>270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>
        <v>0</v>
      </c>
      <c r="T23" s="283"/>
      <c r="U23" s="283"/>
      <c r="V23" s="283"/>
      <c r="W23" s="283"/>
      <c r="X23" s="283"/>
      <c r="Y23" s="283"/>
    </row>
    <row r="24" spans="2:25" x14ac:dyDescent="0.25">
      <c r="B24" s="276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>
        <v>0</v>
      </c>
      <c r="T24" s="278"/>
      <c r="U24" s="278"/>
      <c r="V24" s="278"/>
      <c r="W24" s="278"/>
      <c r="X24" s="277"/>
      <c r="Y24" s="308"/>
    </row>
    <row r="25" spans="2:25" x14ac:dyDescent="0.2">
      <c r="B25" s="284" t="s">
        <v>281</v>
      </c>
      <c r="C25" s="278">
        <v>6959</v>
      </c>
      <c r="D25" s="278">
        <v>7059.5255801200001</v>
      </c>
      <c r="E25" s="278">
        <v>6790.7223093399998</v>
      </c>
      <c r="F25" s="278">
        <v>6821.9726179200006</v>
      </c>
      <c r="G25" s="278">
        <v>6536.3299739400009</v>
      </c>
      <c r="H25" s="278">
        <v>6515.0795859799991</v>
      </c>
      <c r="I25" s="278">
        <v>6589.2385824600005</v>
      </c>
      <c r="J25" s="278">
        <v>6565.3425503000008</v>
      </c>
      <c r="K25" s="278">
        <v>6664.8499786099992</v>
      </c>
      <c r="L25" s="278">
        <v>6648.776027150001</v>
      </c>
      <c r="M25" s="278">
        <v>6551.0886407000007</v>
      </c>
      <c r="N25" s="278">
        <v>6598.6647388900001</v>
      </c>
      <c r="O25" s="278">
        <v>6546.6209184300005</v>
      </c>
      <c r="P25" s="278">
        <v>6569.2883099399996</v>
      </c>
      <c r="Q25" s="278">
        <v>6591.9194924200001</v>
      </c>
      <c r="R25" s="278">
        <v>6574.0025551799999</v>
      </c>
      <c r="S25" s="278">
        <v>6734.6117333000002</v>
      </c>
      <c r="T25" s="278">
        <v>6433.5238538700005</v>
      </c>
      <c r="U25" s="278">
        <v>6456.128125180001</v>
      </c>
      <c r="V25" s="278">
        <v>6442.8296016600007</v>
      </c>
      <c r="W25" s="278">
        <v>6437.63630509</v>
      </c>
      <c r="X25" s="278">
        <v>-296.97542821000025</v>
      </c>
      <c r="Y25" s="307">
        <v>-4.4096889319034327E-2</v>
      </c>
    </row>
    <row r="26" spans="2:25" x14ac:dyDescent="0.2">
      <c r="B26" s="284" t="s">
        <v>282</v>
      </c>
      <c r="C26" s="278">
        <v>143</v>
      </c>
      <c r="D26" s="278">
        <v>149.21106936000001</v>
      </c>
      <c r="E26" s="278">
        <v>360.27345799</v>
      </c>
      <c r="F26" s="278">
        <v>356.33426735</v>
      </c>
      <c r="G26" s="278">
        <v>354.87749074999999</v>
      </c>
      <c r="H26" s="278">
        <v>354.63716968</v>
      </c>
      <c r="I26" s="278">
        <v>384.20044006000001</v>
      </c>
      <c r="J26" s="278">
        <v>384.24764973999999</v>
      </c>
      <c r="K26" s="278">
        <v>385.01093660000004</v>
      </c>
      <c r="L26" s="278">
        <v>384.513283</v>
      </c>
      <c r="M26" s="278">
        <v>385.00561999999996</v>
      </c>
      <c r="N26" s="278">
        <v>434.22561999999999</v>
      </c>
      <c r="O26" s="278">
        <v>433.39153349999998</v>
      </c>
      <c r="P26" s="278">
        <v>355.44153349999999</v>
      </c>
      <c r="Q26" s="278">
        <v>356.82078359000002</v>
      </c>
      <c r="R26" s="278">
        <v>441.78078359</v>
      </c>
      <c r="S26" s="278">
        <v>454.49961463</v>
      </c>
      <c r="T26" s="278">
        <v>467.54514165000001</v>
      </c>
      <c r="U26" s="278">
        <v>511.06014164999999</v>
      </c>
      <c r="V26" s="278">
        <v>581.53930963000005</v>
      </c>
      <c r="W26" s="278">
        <v>579.72405163999997</v>
      </c>
      <c r="X26" s="278">
        <v>125.22443700999997</v>
      </c>
      <c r="Y26" s="307">
        <v>0.27552154716774169</v>
      </c>
    </row>
    <row r="27" spans="2:25" x14ac:dyDescent="0.2">
      <c r="B27" s="284" t="s">
        <v>283</v>
      </c>
      <c r="C27" s="278">
        <v>2319</v>
      </c>
      <c r="D27" s="278">
        <v>2280.2605040499998</v>
      </c>
      <c r="E27" s="278">
        <v>2571.6298539600002</v>
      </c>
      <c r="F27" s="278">
        <v>2492.3507535899998</v>
      </c>
      <c r="G27" s="278">
        <v>2462.0284147999996</v>
      </c>
      <c r="H27" s="278">
        <v>2435.72972402</v>
      </c>
      <c r="I27" s="278">
        <v>2437.685537196</v>
      </c>
      <c r="J27" s="278">
        <v>2386.3654485800012</v>
      </c>
      <c r="K27" s="278">
        <v>2352.8784823000001</v>
      </c>
      <c r="L27" s="278">
        <v>2380.44858527</v>
      </c>
      <c r="M27" s="278">
        <v>2534.16027661</v>
      </c>
      <c r="N27" s="278">
        <v>2538.3592269900009</v>
      </c>
      <c r="O27" s="278">
        <v>2541.9380234300002</v>
      </c>
      <c r="P27" s="278">
        <v>2543.3787836221959</v>
      </c>
      <c r="Q27" s="278">
        <v>2537.6780065511443</v>
      </c>
      <c r="R27" s="278">
        <v>3296.6424477624196</v>
      </c>
      <c r="S27" s="278">
        <v>3448.2674249619849</v>
      </c>
      <c r="T27" s="278">
        <v>3550.2240430300003</v>
      </c>
      <c r="U27" s="278">
        <v>3524.9192591400001</v>
      </c>
      <c r="V27" s="278">
        <v>3579.1733201499997</v>
      </c>
      <c r="W27" s="278">
        <v>3554.8328092299994</v>
      </c>
      <c r="X27" s="278">
        <v>106.56538426801444</v>
      </c>
      <c r="Y27" s="307">
        <v>3.0904037052517541E-2</v>
      </c>
    </row>
    <row r="28" spans="2:25" x14ac:dyDescent="0.2">
      <c r="B28" s="284" t="s">
        <v>284</v>
      </c>
      <c r="C28" s="278">
        <v>63</v>
      </c>
      <c r="D28" s="278">
        <v>130</v>
      </c>
      <c r="E28" s="278">
        <v>390.84127088000002</v>
      </c>
      <c r="F28" s="278">
        <v>402.85024039500001</v>
      </c>
      <c r="G28" s="278">
        <v>366.244147269</v>
      </c>
      <c r="H28" s="278">
        <v>250.27329191999999</v>
      </c>
      <c r="I28" s="278">
        <v>222.600039444</v>
      </c>
      <c r="J28" s="278">
        <v>230.15006311999997</v>
      </c>
      <c r="K28" s="278">
        <v>222.13693966999992</v>
      </c>
      <c r="L28" s="278">
        <v>362.10795508000007</v>
      </c>
      <c r="M28" s="278">
        <v>470.17475909899997</v>
      </c>
      <c r="N28" s="278">
        <v>514.86645495699986</v>
      </c>
      <c r="O28" s="278">
        <v>557.82044935500005</v>
      </c>
      <c r="P28" s="278">
        <v>279.35721504699984</v>
      </c>
      <c r="Q28" s="278">
        <v>488.34943482</v>
      </c>
      <c r="R28" s="278">
        <v>594.232881625</v>
      </c>
      <c r="S28" s="278">
        <v>681.45292175199995</v>
      </c>
      <c r="T28" s="278">
        <v>762.50561011998911</v>
      </c>
      <c r="U28" s="278">
        <v>1016.6018939799826</v>
      </c>
      <c r="V28" s="278">
        <v>1266.4481553199807</v>
      </c>
      <c r="W28" s="278">
        <v>1343.4714862000192</v>
      </c>
      <c r="X28" s="278">
        <v>662.01856444801922</v>
      </c>
      <c r="Y28" s="307">
        <v>0.97148099790369158</v>
      </c>
    </row>
    <row r="29" spans="2:25" x14ac:dyDescent="0.2">
      <c r="B29" s="285" t="s">
        <v>285</v>
      </c>
      <c r="C29" s="289">
        <v>6411</v>
      </c>
      <c r="D29" s="289">
        <v>5634.6974118999997</v>
      </c>
      <c r="E29" s="278">
        <v>5802.41</v>
      </c>
      <c r="F29" s="278">
        <v>6212.3883555439998</v>
      </c>
      <c r="G29" s="278">
        <v>6257.2406964199999</v>
      </c>
      <c r="H29" s="278">
        <v>6194.5640655699999</v>
      </c>
      <c r="I29" s="278">
        <v>6299.1104736979996</v>
      </c>
      <c r="J29" s="278">
        <v>6523.2684181479999</v>
      </c>
      <c r="K29" s="278">
        <v>6665.2037821069998</v>
      </c>
      <c r="L29" s="278">
        <v>6972.8249249589999</v>
      </c>
      <c r="M29" s="278">
        <v>7179.0571568839996</v>
      </c>
      <c r="N29" s="278">
        <v>7592.8086238710002</v>
      </c>
      <c r="O29" s="278">
        <v>7506.7737471370001</v>
      </c>
      <c r="P29" s="278">
        <v>7774.4022854899995</v>
      </c>
      <c r="Q29" s="278">
        <v>7427.0809310899995</v>
      </c>
      <c r="R29" s="278">
        <v>6665.0926327549996</v>
      </c>
      <c r="S29" s="278">
        <v>6957.4719613519992</v>
      </c>
      <c r="T29" s="278">
        <v>6173.1452986799986</v>
      </c>
      <c r="U29" s="278">
        <v>6202.3468848800003</v>
      </c>
      <c r="V29" s="278">
        <v>6211.9466630200004</v>
      </c>
      <c r="W29" s="278">
        <v>6139.378030419999</v>
      </c>
      <c r="X29" s="278">
        <v>-818.09393093200015</v>
      </c>
      <c r="Y29" s="307">
        <v>-0.11758494112177853</v>
      </c>
    </row>
    <row r="30" spans="2:25" s="282" customFormat="1" ht="15.75" thickBot="1" x14ac:dyDescent="0.3">
      <c r="B30" s="280" t="s">
        <v>286</v>
      </c>
      <c r="C30" s="298">
        <v>15895</v>
      </c>
      <c r="D30" s="298">
        <v>15253.69456543</v>
      </c>
      <c r="E30" s="298">
        <v>15915.876892170001</v>
      </c>
      <c r="F30" s="298">
        <v>16285.896234799</v>
      </c>
      <c r="G30" s="298">
        <v>15976.720723179</v>
      </c>
      <c r="H30" s="298">
        <v>15750.28383717</v>
      </c>
      <c r="I30" s="298">
        <v>15932.835072857999</v>
      </c>
      <c r="J30" s="298">
        <v>16089.374129888001</v>
      </c>
      <c r="K30" s="298">
        <v>16290.080119286999</v>
      </c>
      <c r="L30" s="298">
        <v>16748.670775459002</v>
      </c>
      <c r="M30" s="298">
        <v>17119.486453293001</v>
      </c>
      <c r="N30" s="298">
        <v>17678.924664708</v>
      </c>
      <c r="O30" s="298">
        <v>17586.544671852003</v>
      </c>
      <c r="P30" s="298">
        <v>17521.868127599198</v>
      </c>
      <c r="Q30" s="298">
        <v>17401.848648471143</v>
      </c>
      <c r="R30" s="298">
        <v>17571.75130091242</v>
      </c>
      <c r="S30" s="298">
        <v>18276.303655995987</v>
      </c>
      <c r="T30" s="298">
        <v>17386.943947349988</v>
      </c>
      <c r="U30" s="298">
        <v>17711.056304829985</v>
      </c>
      <c r="V30" s="298">
        <v>18081.937049779983</v>
      </c>
      <c r="W30" s="298">
        <v>18055.042682580017</v>
      </c>
      <c r="X30" s="298">
        <v>-221.26097341597051</v>
      </c>
      <c r="Y30" s="306">
        <v>-1.2106439988119777E-2</v>
      </c>
    </row>
    <row r="31" spans="2:25" ht="15.75" thickTop="1" x14ac:dyDescent="0.2">
      <c r="B31" s="276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7"/>
      <c r="Y31" s="307"/>
    </row>
    <row r="32" spans="2:25" s="282" customFormat="1" ht="15.75" thickBot="1" x14ac:dyDescent="0.3">
      <c r="B32" s="262" t="s">
        <v>287</v>
      </c>
      <c r="C32" s="298">
        <v>125610</v>
      </c>
      <c r="D32" s="298">
        <v>123598.69550402</v>
      </c>
      <c r="E32" s="298">
        <v>122940.26207717</v>
      </c>
      <c r="F32" s="298">
        <v>123737.83695264049</v>
      </c>
      <c r="G32" s="298">
        <v>123854.89781119104</v>
      </c>
      <c r="H32" s="298">
        <v>121906.5580559548</v>
      </c>
      <c r="I32" s="298">
        <v>121878.6311147583</v>
      </c>
      <c r="J32" s="298">
        <v>122537.31635830129</v>
      </c>
      <c r="K32" s="298">
        <v>125641.5654639213</v>
      </c>
      <c r="L32" s="298">
        <v>125786.1015810223</v>
      </c>
      <c r="M32" s="298">
        <v>125391.76836693579</v>
      </c>
      <c r="N32" s="298">
        <v>126794.7684040318</v>
      </c>
      <c r="O32" s="298">
        <v>129350.78469337369</v>
      </c>
      <c r="P32" s="298">
        <v>129541.99233740251</v>
      </c>
      <c r="Q32" s="298">
        <v>133570.17482280813</v>
      </c>
      <c r="R32" s="298">
        <v>134803.1003632014</v>
      </c>
      <c r="S32" s="298">
        <v>135683.151310574</v>
      </c>
      <c r="T32" s="298">
        <v>133645.80824563999</v>
      </c>
      <c r="U32" s="298">
        <v>133802.96528256001</v>
      </c>
      <c r="V32" s="298">
        <v>136124.77235685001</v>
      </c>
      <c r="W32" s="298">
        <v>138469.28389858</v>
      </c>
      <c r="X32" s="298">
        <v>2786.1325880060031</v>
      </c>
      <c r="Y32" s="306">
        <v>2.0534108775441373E-2</v>
      </c>
    </row>
    <row r="33" spans="2:25" ht="15.75" thickTop="1" x14ac:dyDescent="0.2">
      <c r="B33" s="276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7"/>
      <c r="Y33" s="310"/>
    </row>
    <row r="34" spans="2:25" x14ac:dyDescent="0.25">
      <c r="B34" s="286" t="s">
        <v>288</v>
      </c>
      <c r="C34" s="287">
        <v>136817</v>
      </c>
      <c r="D34" s="287">
        <v>141759.59157347001</v>
      </c>
      <c r="E34" s="287">
        <v>145406.70759789</v>
      </c>
      <c r="F34" s="287">
        <v>171078.47924240003</v>
      </c>
      <c r="G34" s="287">
        <v>183271.83711396001</v>
      </c>
      <c r="H34" s="287">
        <v>192275.04980998</v>
      </c>
      <c r="I34" s="287">
        <v>196892.430097</v>
      </c>
      <c r="J34" s="287">
        <v>189437.01880001</v>
      </c>
      <c r="K34" s="287">
        <v>194973.70659717999</v>
      </c>
      <c r="L34" s="287">
        <v>191259.96927092999</v>
      </c>
      <c r="M34" s="287">
        <v>194368.8445527</v>
      </c>
      <c r="N34" s="287">
        <v>189202.255321</v>
      </c>
      <c r="O34" s="287">
        <v>190495.22190953</v>
      </c>
      <c r="P34" s="287">
        <v>186690.76547076</v>
      </c>
      <c r="Q34" s="287">
        <v>188261.38927208001</v>
      </c>
      <c r="R34" s="287">
        <v>191646.56496263001</v>
      </c>
      <c r="S34" s="287">
        <v>197179.03767832002</v>
      </c>
      <c r="T34" s="287">
        <v>216566.73936312</v>
      </c>
      <c r="U34" s="287">
        <v>203908.34432920002</v>
      </c>
      <c r="V34" s="287">
        <v>236320.99809637998</v>
      </c>
      <c r="W34" s="287">
        <v>222222.13668078999</v>
      </c>
      <c r="X34" s="281">
        <v>25043.099002469971</v>
      </c>
      <c r="Y34" s="311">
        <v>0.12700690345859966</v>
      </c>
    </row>
    <row r="35" spans="2:25" x14ac:dyDescent="0.2">
      <c r="B35" s="285" t="s">
        <v>289</v>
      </c>
      <c r="C35" s="278">
        <v>29284</v>
      </c>
      <c r="D35" s="278">
        <v>31752.307329110001</v>
      </c>
      <c r="E35" s="278">
        <v>32822.354421570002</v>
      </c>
      <c r="F35" s="278">
        <v>59340.313420310005</v>
      </c>
      <c r="G35" s="278">
        <v>46413.498688539999</v>
      </c>
      <c r="H35" s="278">
        <v>60790.843754770001</v>
      </c>
      <c r="I35" s="278">
        <v>66706.692577620008</v>
      </c>
      <c r="J35" s="278">
        <v>67230.288073889998</v>
      </c>
      <c r="K35" s="278">
        <v>71648.185573330004</v>
      </c>
      <c r="L35" s="278">
        <v>72529.790973269992</v>
      </c>
      <c r="M35" s="278">
        <v>73895.851738819998</v>
      </c>
      <c r="N35" s="278">
        <v>71662.98639476001</v>
      </c>
      <c r="O35" s="278">
        <v>73513.849658340012</v>
      </c>
      <c r="P35" s="278">
        <v>68448.295352849993</v>
      </c>
      <c r="Q35" s="278">
        <v>70614.388496140004</v>
      </c>
      <c r="R35" s="278">
        <v>74371.709118250001</v>
      </c>
      <c r="S35" s="278">
        <v>81647.695758760005</v>
      </c>
      <c r="T35" s="278">
        <v>98423.165059410007</v>
      </c>
      <c r="U35" s="278">
        <v>86385.873519109999</v>
      </c>
      <c r="V35" s="278">
        <v>103238.74945589001</v>
      </c>
      <c r="W35" s="278">
        <v>102310.26143493</v>
      </c>
      <c r="X35" s="277">
        <v>20662.565676169994</v>
      </c>
      <c r="Y35" s="307">
        <v>0.25306979559129927</v>
      </c>
    </row>
    <row r="36" spans="2:25" x14ac:dyDescent="0.2">
      <c r="B36" s="285" t="s">
        <v>3</v>
      </c>
      <c r="C36" s="278">
        <v>107533</v>
      </c>
      <c r="D36" s="278">
        <v>110007.28424435999</v>
      </c>
      <c r="E36" s="278">
        <v>112584.35317632</v>
      </c>
      <c r="F36" s="278">
        <v>111738.16582209</v>
      </c>
      <c r="G36" s="278">
        <v>136858.33842541999</v>
      </c>
      <c r="H36" s="278">
        <v>131484.20605521</v>
      </c>
      <c r="I36" s="278">
        <v>130185.73751938</v>
      </c>
      <c r="J36" s="278">
        <v>122206.73072612</v>
      </c>
      <c r="K36" s="278">
        <v>123325.52102385</v>
      </c>
      <c r="L36" s="278">
        <v>118730.17829765999</v>
      </c>
      <c r="M36" s="278">
        <v>120472.99281388</v>
      </c>
      <c r="N36" s="278">
        <v>117539.26892623999</v>
      </c>
      <c r="O36" s="278">
        <v>116981.37225119</v>
      </c>
      <c r="P36" s="278">
        <v>118242.47011790999</v>
      </c>
      <c r="Q36" s="278">
        <v>117647.00077594</v>
      </c>
      <c r="R36" s="278">
        <v>117274.85584438</v>
      </c>
      <c r="S36" s="278">
        <v>115531.34191956</v>
      </c>
      <c r="T36" s="278">
        <v>118143.57430371</v>
      </c>
      <c r="U36" s="278">
        <v>117522.47081009</v>
      </c>
      <c r="V36" s="278">
        <v>133082.24864049</v>
      </c>
      <c r="W36" s="278">
        <v>119911.87524586001</v>
      </c>
      <c r="X36" s="277">
        <v>4380.5333263000066</v>
      </c>
      <c r="Y36" s="307">
        <v>3.7916406522396251E-2</v>
      </c>
    </row>
    <row r="37" spans="2:25" x14ac:dyDescent="0.25">
      <c r="B37" s="288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89"/>
      <c r="Y37" s="289"/>
    </row>
    <row r="38" spans="2:25" x14ac:dyDescent="0.25">
      <c r="X38" s="255"/>
      <c r="Y38" s="255"/>
    </row>
    <row r="39" spans="2:25" x14ac:dyDescent="0.25">
      <c r="B39" s="291" t="s">
        <v>290</v>
      </c>
      <c r="C39" s="291"/>
      <c r="D39" s="291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291"/>
      <c r="Y39" s="291"/>
    </row>
    <row r="40" spans="2:25" x14ac:dyDescent="0.25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5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5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</sheetData>
  <mergeCells count="4">
    <mergeCell ref="B1:Y1"/>
    <mergeCell ref="B2:Y2"/>
    <mergeCell ref="B3:Y3"/>
    <mergeCell ref="B4:Y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8" t="s">
        <v>119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2:28" ht="18.75" x14ac:dyDescent="0.25">
      <c r="B2" s="338" t="s">
        <v>273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</row>
    <row r="3" spans="2:28" ht="18.75" x14ac:dyDescent="0.25">
      <c r="B3" s="338" t="s">
        <v>274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</row>
    <row r="4" spans="2:28" ht="18.75" x14ac:dyDescent="0.25">
      <c r="B4" s="338" t="s">
        <v>332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</row>
    <row r="5" spans="2:28" ht="18.75" x14ac:dyDescent="0.25">
      <c r="B5" s="333"/>
      <c r="C5" s="333"/>
      <c r="D5" s="333"/>
      <c r="E5" s="333"/>
      <c r="F5" s="333"/>
      <c r="G5" s="333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33"/>
      <c r="Y5" s="333"/>
    </row>
    <row r="6" spans="2:28" ht="30" x14ac:dyDescent="0.25">
      <c r="B6" s="262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333</v>
      </c>
      <c r="V6" s="254" t="s">
        <v>335</v>
      </c>
      <c r="W6" s="254" t="s">
        <v>336</v>
      </c>
      <c r="X6" s="272" t="s">
        <v>259</v>
      </c>
      <c r="Y6" s="309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7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7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7">
        <f t="shared" si="1"/>
        <v>-4.9139706637255642E-2</v>
      </c>
      <c r="Z10" s="255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7">
        <f t="shared" si="1"/>
        <v>0.11088463330259657</v>
      </c>
      <c r="Z11" s="255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7">
        <v>0</v>
      </c>
      <c r="Z12" s="255"/>
      <c r="AA12" s="279"/>
    </row>
    <row r="13" spans="2:28" x14ac:dyDescent="0.2">
      <c r="B13" s="276" t="s">
        <v>7</v>
      </c>
      <c r="C13" s="289">
        <v>3665</v>
      </c>
      <c r="D13" s="289">
        <v>4119</v>
      </c>
      <c r="E13" s="278">
        <v>3906.49</v>
      </c>
      <c r="F13" s="289">
        <v>4203.7700461309996</v>
      </c>
      <c r="G13" s="289">
        <v>4175.2207150100003</v>
      </c>
      <c r="H13" s="289">
        <v>4442.0327057909999</v>
      </c>
      <c r="I13" s="289">
        <v>4470.7115742440001</v>
      </c>
      <c r="J13" s="292">
        <v>4614.1326235500001</v>
      </c>
      <c r="K13" s="292">
        <v>4740.5007184899996</v>
      </c>
      <c r="L13" s="292">
        <v>5217.5709402109997</v>
      </c>
      <c r="M13" s="292">
        <v>5261.4271478459996</v>
      </c>
      <c r="N13" s="292">
        <v>5393.7738278710003</v>
      </c>
      <c r="O13" s="292">
        <v>5299.1481701049997</v>
      </c>
      <c r="P13" s="331">
        <v>5996.5007637709996</v>
      </c>
      <c r="Q13" s="331">
        <v>6092.5682623029998</v>
      </c>
      <c r="R13" s="331">
        <v>6364.8945656246797</v>
      </c>
      <c r="S13" s="331">
        <v>6952.1623142897597</v>
      </c>
      <c r="T13" s="331">
        <v>7086.7928595673902</v>
      </c>
      <c r="U13" s="331">
        <v>6913.8473846329998</v>
      </c>
      <c r="V13" s="331"/>
      <c r="W13" s="331"/>
      <c r="X13" s="278">
        <f>+U13-Q13</f>
        <v>821.27912233000006</v>
      </c>
      <c r="Y13" s="307">
        <f>+U13/Q13-1</f>
        <v>0.13480015109745458</v>
      </c>
      <c r="Z13" s="255"/>
      <c r="AA13" s="279"/>
    </row>
    <row r="14" spans="2:28" s="282" customFormat="1" ht="15.75" thickBot="1" x14ac:dyDescent="0.3">
      <c r="B14" s="280" t="s">
        <v>276</v>
      </c>
      <c r="C14" s="298">
        <v>121039.2</v>
      </c>
      <c r="D14" s="298">
        <v>120136</v>
      </c>
      <c r="E14" s="298">
        <v>118767.55</v>
      </c>
      <c r="F14" s="298">
        <f t="shared" ref="F14:N14" si="2">SUM(F8:F13)</f>
        <v>119571.0550065026</v>
      </c>
      <c r="G14" s="298">
        <f t="shared" si="2"/>
        <v>119736.60956903899</v>
      </c>
      <c r="H14" s="298">
        <f t="shared" si="2"/>
        <v>117745.33517114499</v>
      </c>
      <c r="I14" s="298">
        <f t="shared" si="2"/>
        <v>117889.67880037389</v>
      </c>
      <c r="J14" s="298">
        <f t="shared" si="2"/>
        <v>118523.3463762647</v>
      </c>
      <c r="K14" s="298">
        <f t="shared" si="2"/>
        <v>121483.88531261738</v>
      </c>
      <c r="L14" s="298">
        <f t="shared" si="2"/>
        <v>121488.132463962</v>
      </c>
      <c r="M14" s="298">
        <f t="shared" si="2"/>
        <v>121028.65480512001</v>
      </c>
      <c r="N14" s="298">
        <f t="shared" si="2"/>
        <v>122562.69677394601</v>
      </c>
      <c r="O14" s="298">
        <f t="shared" ref="O14:U14" si="3">SUM(O8:O13)</f>
        <v>124990.36559986099</v>
      </c>
      <c r="P14" s="298">
        <f t="shared" si="3"/>
        <v>125264.1761806201</v>
      </c>
      <c r="Q14" s="298">
        <f t="shared" si="3"/>
        <v>129189.04879568901</v>
      </c>
      <c r="R14" s="298">
        <f t="shared" si="3"/>
        <v>130367.33943054508</v>
      </c>
      <c r="S14" s="298">
        <f t="shared" si="3"/>
        <v>130352.42361324535</v>
      </c>
      <c r="T14" s="298">
        <f t="shared" si="3"/>
        <v>129218.86449966708</v>
      </c>
      <c r="U14" s="298">
        <f t="shared" si="3"/>
        <v>128984.22364924301</v>
      </c>
      <c r="V14" s="298"/>
      <c r="W14" s="298"/>
      <c r="X14" s="298">
        <f>+U14-Q14</f>
        <v>-204.82514644600451</v>
      </c>
      <c r="Y14" s="306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77"/>
      <c r="Y15" s="277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7">
        <f>+U18/Q18-1</f>
        <v>4.3019276454168143E-2</v>
      </c>
      <c r="Z18" s="255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7">
        <f t="shared" ref="Y19:Y20" si="5">+U19/Q19-1</f>
        <v>-0.21397868104443807</v>
      </c>
      <c r="Z19" s="255"/>
      <c r="AA19" s="279"/>
    </row>
    <row r="20" spans="2:27" x14ac:dyDescent="0.2">
      <c r="B20" s="276" t="s">
        <v>279</v>
      </c>
      <c r="C20" s="289">
        <v>2935</v>
      </c>
      <c r="D20" s="289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7">
        <f t="shared" si="5"/>
        <v>-5.6466691440828609E-2</v>
      </c>
      <c r="Z20" s="255"/>
      <c r="AA20" s="279"/>
    </row>
    <row r="21" spans="2:27" s="282" customFormat="1" ht="15.75" thickBot="1" x14ac:dyDescent="0.3">
      <c r="B21" s="280" t="s">
        <v>280</v>
      </c>
      <c r="C21" s="298">
        <v>107544</v>
      </c>
      <c r="D21" s="298">
        <v>106172</v>
      </c>
      <c r="E21" s="298">
        <v>104480.7</v>
      </c>
      <c r="F21" s="298">
        <f t="shared" ref="F21:N21" si="6">SUM(F18:F20)</f>
        <v>104883.8471931815</v>
      </c>
      <c r="G21" s="298">
        <f t="shared" si="6"/>
        <v>105423.86839175204</v>
      </c>
      <c r="H21" s="298">
        <f t="shared" si="6"/>
        <v>103670.70906198479</v>
      </c>
      <c r="I21" s="298">
        <f t="shared" si="6"/>
        <v>103571.6494201903</v>
      </c>
      <c r="J21" s="298">
        <f t="shared" si="6"/>
        <v>104053.3559080033</v>
      </c>
      <c r="K21" s="298">
        <f t="shared" si="6"/>
        <v>106738.4195003443</v>
      </c>
      <c r="L21" s="298">
        <f t="shared" si="6"/>
        <v>106326.81255262331</v>
      </c>
      <c r="M21" s="298">
        <f t="shared" si="6"/>
        <v>105555.5873082428</v>
      </c>
      <c r="N21" s="298">
        <f t="shared" si="6"/>
        <v>106519.6971740338</v>
      </c>
      <c r="O21" s="298">
        <f t="shared" ref="O21:U21" si="7">SUM(O18:O20)</f>
        <v>109094.14891123169</v>
      </c>
      <c r="P21" s="298">
        <f t="shared" si="7"/>
        <v>109394.7244461833</v>
      </c>
      <c r="Q21" s="298">
        <f t="shared" si="7"/>
        <v>113527.893233597</v>
      </c>
      <c r="R21" s="298">
        <f t="shared" si="7"/>
        <v>114606.85611671899</v>
      </c>
      <c r="S21" s="298">
        <f t="shared" si="7"/>
        <v>114733.951602168</v>
      </c>
      <c r="T21" s="298">
        <f t="shared" si="7"/>
        <v>113632.12101989551</v>
      </c>
      <c r="U21" s="298">
        <f t="shared" si="7"/>
        <v>113334.345327296</v>
      </c>
      <c r="V21" s="298"/>
      <c r="W21" s="298"/>
      <c r="X21" s="298">
        <f>+U21-Q21</f>
        <v>-193.54790630099887</v>
      </c>
      <c r="Y21" s="306">
        <f>+U21/Q21-1</f>
        <v>-1.7048489211611839E-3</v>
      </c>
      <c r="Z21" s="255"/>
      <c r="AA21" s="279"/>
    </row>
    <row r="22" spans="2:27" ht="15.75" thickTop="1" x14ac:dyDescent="0.25">
      <c r="B22" s="276"/>
      <c r="C22" s="277"/>
      <c r="D22" s="277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77"/>
      <c r="Y22" s="308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5"/>
    </row>
    <row r="24" spans="2:27" x14ac:dyDescent="0.25">
      <c r="B24" s="276"/>
      <c r="C24" s="277"/>
      <c r="D24" s="277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77"/>
      <c r="Y24" s="308"/>
      <c r="Z24" s="255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7">
        <f t="shared" ref="Y25:Y28" si="9">+U25/Q25-1</f>
        <v>-2.7720476569657704E-2</v>
      </c>
      <c r="Z25" s="255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7">
        <f t="shared" si="9"/>
        <v>0.42517406378040734</v>
      </c>
      <c r="Z26" s="255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7">
        <f t="shared" si="9"/>
        <v>0.3932607125456633</v>
      </c>
      <c r="Z27" s="255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7">
        <f t="shared" si="9"/>
        <v>-1.720136108509416</v>
      </c>
      <c r="Z28" s="255"/>
      <c r="AA28" s="279"/>
    </row>
    <row r="29" spans="2:27" x14ac:dyDescent="0.2">
      <c r="B29" s="285" t="s">
        <v>285</v>
      </c>
      <c r="C29" s="289">
        <v>4425</v>
      </c>
      <c r="D29" s="289">
        <v>4840</v>
      </c>
      <c r="E29" s="278">
        <v>4972.41</v>
      </c>
      <c r="F29" s="289">
        <v>5373.1093829439997</v>
      </c>
      <c r="G29" s="289">
        <v>5359.6900890699999</v>
      </c>
      <c r="H29" s="289">
        <v>5294.4533961699999</v>
      </c>
      <c r="I29" s="289">
        <v>5478.5843992979999</v>
      </c>
      <c r="J29" s="289">
        <v>5686.4098960580004</v>
      </c>
      <c r="K29" s="289">
        <v>5813.3361165269998</v>
      </c>
      <c r="L29" s="292">
        <v>6075.385418289</v>
      </c>
      <c r="M29" s="292">
        <v>6245.2749454739997</v>
      </c>
      <c r="N29" s="292">
        <v>6647.8490746509997</v>
      </c>
      <c r="O29" s="292">
        <v>6485.3020718070002</v>
      </c>
      <c r="P29" s="331">
        <v>6787.5274194599997</v>
      </c>
      <c r="Q29" s="331">
        <v>6358.1153717899997</v>
      </c>
      <c r="R29" s="331">
        <v>5550.9858648249992</v>
      </c>
      <c r="S29" s="331">
        <v>5354.9643186920002</v>
      </c>
      <c r="T29" s="331">
        <v>5542.3731211069999</v>
      </c>
      <c r="U29" s="331">
        <v>5703.846116836</v>
      </c>
      <c r="V29" s="331"/>
      <c r="W29" s="331"/>
      <c r="X29" s="278">
        <f>+U29-Q29</f>
        <v>-654.26925495399973</v>
      </c>
      <c r="Y29" s="307">
        <f>+U29/Q29-1</f>
        <v>-0.10290301711996197</v>
      </c>
      <c r="Z29" s="255"/>
      <c r="AA29" s="279"/>
    </row>
    <row r="30" spans="2:27" s="282" customFormat="1" ht="15.75" thickBot="1" x14ac:dyDescent="0.3">
      <c r="B30" s="280" t="s">
        <v>286</v>
      </c>
      <c r="C30" s="298">
        <v>13495</v>
      </c>
      <c r="D30" s="298">
        <v>13964</v>
      </c>
      <c r="E30" s="298">
        <v>14287.721000000001</v>
      </c>
      <c r="F30" s="298">
        <f t="shared" ref="F30:N30" si="10">SUM(F25:F29)</f>
        <v>14687.207813098999</v>
      </c>
      <c r="G30" s="298">
        <f t="shared" si="10"/>
        <v>14312.740977228999</v>
      </c>
      <c r="H30" s="298">
        <f t="shared" si="10"/>
        <v>14074.62611148</v>
      </c>
      <c r="I30" s="298">
        <f t="shared" si="10"/>
        <v>14318.029379627998</v>
      </c>
      <c r="J30" s="298">
        <f t="shared" si="10"/>
        <v>14469.990470188</v>
      </c>
      <c r="K30" s="298">
        <f t="shared" si="10"/>
        <v>14745.465813186998</v>
      </c>
      <c r="L30" s="298">
        <f t="shared" si="10"/>
        <v>15161.319911129001</v>
      </c>
      <c r="M30" s="298">
        <f t="shared" si="10"/>
        <v>15473.067497173</v>
      </c>
      <c r="N30" s="298">
        <f t="shared" si="10"/>
        <v>16042.999599208</v>
      </c>
      <c r="O30" s="298">
        <f t="shared" ref="O30:U30" si="11">SUM(O25:O29)</f>
        <v>15896.216688052002</v>
      </c>
      <c r="P30" s="298">
        <f t="shared" si="11"/>
        <v>15869.451734899198</v>
      </c>
      <c r="Q30" s="298">
        <f t="shared" si="11"/>
        <v>15661.155562731145</v>
      </c>
      <c r="R30" s="298">
        <f t="shared" si="11"/>
        <v>15760.483314862418</v>
      </c>
      <c r="S30" s="298">
        <f t="shared" si="11"/>
        <v>15618.472012315986</v>
      </c>
      <c r="T30" s="298">
        <f t="shared" si="11"/>
        <v>15586.743478982542</v>
      </c>
      <c r="U30" s="298">
        <f t="shared" si="11"/>
        <v>15649.878322373257</v>
      </c>
      <c r="V30" s="298"/>
      <c r="W30" s="298"/>
      <c r="X30" s="298">
        <f>+U30-Q30</f>
        <v>-11.277240357887422</v>
      </c>
      <c r="Y30" s="306">
        <f>+U30/Q30-1</f>
        <v>-7.2007715603850109E-4</v>
      </c>
      <c r="Z30" s="255"/>
      <c r="AA30" s="279"/>
    </row>
    <row r="31" spans="2:27" ht="15.75" thickTop="1" x14ac:dyDescent="0.2">
      <c r="B31" s="276"/>
      <c r="C31" s="294"/>
      <c r="D31" s="277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77"/>
      <c r="Y31" s="307"/>
    </row>
    <row r="32" spans="2:27" s="282" customFormat="1" ht="15.75" thickBot="1" x14ac:dyDescent="0.3">
      <c r="B32" s="262" t="s">
        <v>287</v>
      </c>
      <c r="C32" s="298">
        <v>121039</v>
      </c>
      <c r="D32" s="298">
        <v>120136</v>
      </c>
      <c r="E32" s="298">
        <v>118768.421</v>
      </c>
      <c r="F32" s="298">
        <f t="shared" ref="F32:U32" si="12">+F30+F21</f>
        <v>119571.0550062805</v>
      </c>
      <c r="G32" s="298">
        <f t="shared" si="12"/>
        <v>119736.60936898104</v>
      </c>
      <c r="H32" s="298">
        <f t="shared" si="12"/>
        <v>117745.33517346479</v>
      </c>
      <c r="I32" s="298">
        <f t="shared" si="12"/>
        <v>117889.6787998183</v>
      </c>
      <c r="J32" s="298">
        <f t="shared" si="12"/>
        <v>118523.3463781913</v>
      </c>
      <c r="K32" s="298">
        <f t="shared" si="12"/>
        <v>121483.8853135313</v>
      </c>
      <c r="L32" s="298">
        <f t="shared" si="12"/>
        <v>121488.13246375231</v>
      </c>
      <c r="M32" s="298">
        <f t="shared" si="12"/>
        <v>121028.6548054158</v>
      </c>
      <c r="N32" s="298">
        <f t="shared" si="12"/>
        <v>122562.6967732418</v>
      </c>
      <c r="O32" s="298">
        <f t="shared" si="12"/>
        <v>124990.36559928369</v>
      </c>
      <c r="P32" s="298">
        <f t="shared" si="12"/>
        <v>125264.1761810825</v>
      </c>
      <c r="Q32" s="298">
        <f t="shared" si="12"/>
        <v>129189.04879632815</v>
      </c>
      <c r="R32" s="298">
        <f t="shared" si="12"/>
        <v>130367.33943158141</v>
      </c>
      <c r="S32" s="298">
        <f t="shared" si="12"/>
        <v>130352.423614484</v>
      </c>
      <c r="T32" s="298">
        <f t="shared" si="12"/>
        <v>129218.86449887804</v>
      </c>
      <c r="U32" s="298">
        <f t="shared" si="12"/>
        <v>128984.22364966926</v>
      </c>
      <c r="V32" s="298"/>
      <c r="W32" s="298"/>
      <c r="X32" s="298">
        <f>+U32-Q32</f>
        <v>-204.82514665888448</v>
      </c>
      <c r="Y32" s="306">
        <f>+U32/Q32-1</f>
        <v>-1.5854683393621283E-3</v>
      </c>
      <c r="Z32" s="255"/>
      <c r="AA32" s="279"/>
    </row>
    <row r="33" spans="2:27" ht="15.75" thickTop="1" x14ac:dyDescent="0.2">
      <c r="B33" s="276"/>
      <c r="C33" s="277"/>
      <c r="D33" s="27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77"/>
      <c r="Y33" s="310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11">
        <f>+U34/Q34-1</f>
        <v>3.1685378504366035E-2</v>
      </c>
      <c r="Z34" s="255"/>
      <c r="AA34" s="279"/>
    </row>
    <row r="35" spans="2:27" x14ac:dyDescent="0.2">
      <c r="B35" s="299" t="s">
        <v>289</v>
      </c>
      <c r="C35" s="277">
        <v>16518</v>
      </c>
      <c r="D35" s="297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7">
        <f>+X35/Q35-1</f>
        <v>-0.81986705632915013</v>
      </c>
      <c r="Z35" s="255"/>
      <c r="AA35" s="279"/>
    </row>
    <row r="36" spans="2:27" x14ac:dyDescent="0.2">
      <c r="B36" s="299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7">
        <f>+U36/Q36-1</f>
        <v>-2.495571000272534E-3</v>
      </c>
      <c r="Z36" s="255"/>
      <c r="AA36" s="279"/>
    </row>
    <row r="37" spans="2:27" x14ac:dyDescent="0.25">
      <c r="B37" s="288"/>
      <c r="C37" s="295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91" t="s">
        <v>291</v>
      </c>
      <c r="C39" s="291"/>
      <c r="D39" s="291"/>
      <c r="E39" s="291"/>
      <c r="F39" s="291"/>
      <c r="G39" s="291"/>
      <c r="H39" s="291"/>
      <c r="I39" s="291"/>
      <c r="J39" s="300"/>
      <c r="K39" s="300"/>
      <c r="L39" s="300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</row>
    <row r="40" spans="2:27" x14ac:dyDescent="0.25">
      <c r="B40" s="291"/>
      <c r="C40" s="291"/>
      <c r="D40" s="291"/>
      <c r="E40" s="291"/>
      <c r="F40" s="291"/>
      <c r="G40" s="300"/>
      <c r="H40" s="300"/>
      <c r="I40" s="300"/>
      <c r="J40" s="300"/>
      <c r="K40" s="300"/>
      <c r="L40" s="300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7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7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  <row r="43" spans="2:27" x14ac:dyDescent="0.25">
      <c r="B43" s="339" t="s">
        <v>262</v>
      </c>
      <c r="C43" s="341" t="s">
        <v>263</v>
      </c>
      <c r="F43" s="313">
        <v>43360</v>
      </c>
      <c r="G43" s="313">
        <v>43451</v>
      </c>
      <c r="H43" s="313">
        <v>43177</v>
      </c>
      <c r="I43" s="313">
        <v>43269</v>
      </c>
      <c r="J43" s="324">
        <v>43344</v>
      </c>
      <c r="K43" s="324">
        <v>43435</v>
      </c>
      <c r="L43" s="324">
        <v>43525</v>
      </c>
      <c r="M43" s="324">
        <v>43617</v>
      </c>
      <c r="N43" s="324">
        <v>43709</v>
      </c>
      <c r="O43" s="324">
        <v>43800</v>
      </c>
      <c r="P43" s="324">
        <v>43891</v>
      </c>
      <c r="Q43" s="324">
        <v>43983</v>
      </c>
      <c r="R43" s="324">
        <v>44075</v>
      </c>
      <c r="S43" s="324">
        <v>44166</v>
      </c>
      <c r="T43" s="324">
        <v>44256</v>
      </c>
      <c r="U43" s="324">
        <v>44348</v>
      </c>
      <c r="V43" s="324"/>
      <c r="W43" s="324"/>
    </row>
    <row r="44" spans="2:27" x14ac:dyDescent="0.25">
      <c r="B44" s="340"/>
      <c r="C44" s="342"/>
      <c r="F44" s="314"/>
      <c r="G44" s="314"/>
      <c r="H44" s="314"/>
      <c r="I44" s="314"/>
      <c r="J44" s="314"/>
      <c r="K44" s="314"/>
      <c r="L44" s="314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0" t="s">
        <v>266</v>
      </c>
      <c r="C47" s="261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0" t="s">
        <v>271</v>
      </c>
      <c r="C49" s="261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5" t="s">
        <v>272</v>
      </c>
      <c r="C50" s="266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7" t="e">
        <f>((#REF!/(6/12))/(('Banco BS no usar'!M14+I14)/2))</f>
        <v>#REF!</v>
      </c>
      <c r="N52" s="317" t="e">
        <f>((#REF!/(9/12))/(('Banco BS no usar'!N14+J14)/2))</f>
        <v>#REF!</v>
      </c>
      <c r="O52" s="317" t="e">
        <f>((#REF!/(12/12))/(('Banco BS no usar'!O14+K14)/2))</f>
        <v>#REF!</v>
      </c>
      <c r="P52" s="317" t="e">
        <f>((#REF!/(3/12))/(('Banco BS no usar'!P14+L14)/2))</f>
        <v>#REF!</v>
      </c>
      <c r="Q52" s="332" t="e">
        <f>((#REF!/(6/12))/(('Banco BS no usar'!Q14+M14)/2))</f>
        <v>#REF!</v>
      </c>
      <c r="R52" s="317" t="e">
        <f>((#REF!/(9/12))/(('Banco BS no usar'!R14+N14)/2))</f>
        <v>#REF!</v>
      </c>
      <c r="S52" s="317" t="e">
        <f>((#REF!/(12/12))/(('Banco BS no usar'!S14+O14)/2))</f>
        <v>#REF!</v>
      </c>
      <c r="T52" s="317" t="e">
        <f>((#REF!/(3/12))/(('Banco BS no usar'!T14+P14)/2))</f>
        <v>#REF!</v>
      </c>
      <c r="U52" s="317" t="e">
        <f>((#REF!/(6/12))/(('Banco BS no usar'!U14+Q14)/2))</f>
        <v>#REF!</v>
      </c>
      <c r="V52" s="317"/>
      <c r="W52" s="317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7" t="e">
        <f>((#REF!/(6/12))/(('Banco BS no usar'!M30+I30)/2))</f>
        <v>#REF!</v>
      </c>
      <c r="N53" s="317" t="e">
        <f>((#REF!/(9/12))/(('Banco BS no usar'!N30+J30)/2))</f>
        <v>#REF!</v>
      </c>
      <c r="O53" s="317" t="e">
        <f>((#REF!/(12/12))/(('Banco BS no usar'!O30+K30)/2))</f>
        <v>#REF!</v>
      </c>
      <c r="P53" s="317" t="e">
        <f>((#REF!/(3/12))/(('Banco BS no usar'!P30+L30)/2))</f>
        <v>#REF!</v>
      </c>
      <c r="Q53" s="332" t="e">
        <f>((#REF!/(6/12))/(('Banco BS no usar'!Q30+M30)/2))</f>
        <v>#REF!</v>
      </c>
      <c r="R53" s="332" t="e">
        <f>((#REF!/(9/12))/(('Banco BS no usar'!R30+N30)/2))</f>
        <v>#REF!</v>
      </c>
      <c r="S53" s="332" t="e">
        <f>((#REF!/(12/12))/(('Banco BS no usar'!S30+O30)/2))</f>
        <v>#REF!</v>
      </c>
      <c r="T53" s="332" t="e">
        <f>((#REF!/(3/12))/(('Banco BS no usar'!T30+P30)/2))</f>
        <v>#REF!</v>
      </c>
      <c r="U53" s="332" t="e">
        <f>((#REF!/(6/12))/(('Banco BS no usar'!U30+Q30)/2))</f>
        <v>#REF!</v>
      </c>
      <c r="V53" s="332"/>
      <c r="W53" s="332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319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21">
        <v>0.33</v>
      </c>
      <c r="D8" s="328">
        <v>0.25280791243117962</v>
      </c>
    </row>
    <row r="9" spans="1:4" x14ac:dyDescent="0.25">
      <c r="A9" s="260" t="s">
        <v>266</v>
      </c>
      <c r="B9" s="261">
        <v>0.21071776778077889</v>
      </c>
      <c r="C9" s="321">
        <v>0.56000000000000005</v>
      </c>
      <c r="D9" s="328">
        <v>0.41346062012384538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1.6081926952776E-2</v>
      </c>
      <c r="C12" s="318">
        <v>0.05</v>
      </c>
      <c r="D12" s="329">
        <v>5.2403359258654574E-2</v>
      </c>
    </row>
    <row r="13" spans="1:4" x14ac:dyDescent="0.25">
      <c r="A13" s="260" t="s">
        <v>269</v>
      </c>
      <c r="B13" s="269">
        <v>0.12706483784308581</v>
      </c>
      <c r="C13" s="318">
        <v>0.13</v>
      </c>
      <c r="D13" s="329">
        <v>0.13486685488740824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0.13089626796314399</v>
      </c>
      <c r="C16" s="321">
        <v>0.38</v>
      </c>
      <c r="D16" s="328">
        <v>0.38855624906803687</v>
      </c>
    </row>
    <row r="17" spans="1:4" x14ac:dyDescent="0.25">
      <c r="A17" s="265" t="s">
        <v>272</v>
      </c>
      <c r="B17" s="325">
        <v>0.16163046172953038</v>
      </c>
      <c r="C17" s="326">
        <v>0.98</v>
      </c>
      <c r="D17" s="330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316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21">
        <v>0.31</v>
      </c>
      <c r="D8" s="328">
        <v>0.2313212211404877</v>
      </c>
    </row>
    <row r="9" spans="1:4" x14ac:dyDescent="0.25">
      <c r="A9" s="260" t="s">
        <v>266</v>
      </c>
      <c r="B9" s="261">
        <v>0.20804470173556547</v>
      </c>
      <c r="C9" s="321">
        <v>0.5</v>
      </c>
      <c r="D9" s="328">
        <v>0.37479495894559872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1.5053520588123712E-2</v>
      </c>
      <c r="C12" s="318">
        <v>0.05</v>
      </c>
      <c r="D12" s="329">
        <v>5.6211087377032252E-2</v>
      </c>
    </row>
    <row r="13" spans="1:4" x14ac:dyDescent="0.25">
      <c r="A13" s="260" t="s">
        <v>269</v>
      </c>
      <c r="B13" s="269">
        <v>0.11774700441232241</v>
      </c>
      <c r="C13" s="318">
        <v>0.15</v>
      </c>
      <c r="D13" s="329">
        <v>0.14683964123371271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0.12784631475982022</v>
      </c>
      <c r="C16" s="321">
        <v>0.36</v>
      </c>
      <c r="D16" s="328">
        <v>0.38280594330495293</v>
      </c>
    </row>
    <row r="17" spans="1:4" x14ac:dyDescent="0.25">
      <c r="A17" s="265" t="s">
        <v>272</v>
      </c>
      <c r="B17" s="325">
        <v>0.15739658537834172</v>
      </c>
      <c r="C17" s="326">
        <v>0.83</v>
      </c>
      <c r="D17" s="330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8" t="s">
        <v>119</v>
      </c>
      <c r="B1" s="338"/>
      <c r="C1" s="338"/>
      <c r="D1" s="338"/>
    </row>
    <row r="2" spans="1:4" ht="18.75" x14ac:dyDescent="0.25">
      <c r="A2" s="338" t="s">
        <v>261</v>
      </c>
      <c r="B2" s="338"/>
      <c r="C2" s="338"/>
      <c r="D2" s="338"/>
    </row>
    <row r="3" spans="1:4" ht="18.75" x14ac:dyDescent="0.25">
      <c r="A3" s="338" t="s">
        <v>313</v>
      </c>
      <c r="B3" s="338"/>
      <c r="C3" s="338"/>
      <c r="D3" s="338"/>
    </row>
    <row r="5" spans="1:4" x14ac:dyDescent="0.25">
      <c r="A5" s="343" t="s">
        <v>262</v>
      </c>
      <c r="B5" s="345" t="s">
        <v>263</v>
      </c>
      <c r="C5" s="345" t="s">
        <v>264</v>
      </c>
      <c r="D5" s="345" t="s">
        <v>1</v>
      </c>
    </row>
    <row r="6" spans="1:4" x14ac:dyDescent="0.25">
      <c r="A6" s="344"/>
      <c r="B6" s="346"/>
      <c r="C6" s="346"/>
      <c r="D6" s="346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21">
        <v>0.33</v>
      </c>
      <c r="D8" s="303">
        <v>0.23729578164828066</v>
      </c>
    </row>
    <row r="9" spans="1:4" x14ac:dyDescent="0.25">
      <c r="A9" s="260" t="s">
        <v>266</v>
      </c>
      <c r="B9" s="261">
        <v>0.2012108650434665</v>
      </c>
      <c r="C9" s="321">
        <v>0.55000000000000004</v>
      </c>
      <c r="D9" s="303">
        <v>0.37622342900957495</v>
      </c>
    </row>
    <row r="10" spans="1:4" x14ac:dyDescent="0.25">
      <c r="A10" s="262" t="s">
        <v>267</v>
      </c>
      <c r="B10" s="315"/>
      <c r="C10" s="315"/>
      <c r="D10" s="263"/>
    </row>
    <row r="11" spans="1:4" s="259" customFormat="1" x14ac:dyDescent="0.25">
      <c r="A11" s="256"/>
      <c r="B11" s="316"/>
      <c r="C11" s="316"/>
      <c r="D11" s="264"/>
    </row>
    <row r="12" spans="1:4" x14ac:dyDescent="0.25">
      <c r="A12" s="260" t="s">
        <v>268</v>
      </c>
      <c r="B12" s="269">
        <v>1.6061764891449639E-2</v>
      </c>
      <c r="C12" s="318">
        <v>5.239564310986182E-2</v>
      </c>
      <c r="D12" s="302">
        <v>6.2017203429937731E-2</v>
      </c>
    </row>
    <row r="13" spans="1:4" x14ac:dyDescent="0.25">
      <c r="A13" s="260" t="s">
        <v>269</v>
      </c>
      <c r="B13" s="269">
        <v>0.12870342636231211</v>
      </c>
      <c r="C13" s="318">
        <v>0.14179836886725192</v>
      </c>
      <c r="D13" s="302">
        <v>0.16794587236705785</v>
      </c>
    </row>
    <row r="14" spans="1:4" x14ac:dyDescent="0.25">
      <c r="A14" s="262" t="s">
        <v>270</v>
      </c>
      <c r="B14" s="315"/>
      <c r="C14" s="319"/>
      <c r="D14" s="263"/>
    </row>
    <row r="15" spans="1:4" s="259" customFormat="1" x14ac:dyDescent="0.25">
      <c r="A15" s="256"/>
      <c r="B15" s="316"/>
      <c r="C15" s="320"/>
      <c r="D15" s="264"/>
    </row>
    <row r="16" spans="1:4" x14ac:dyDescent="0.25">
      <c r="A16" s="260" t="s">
        <v>271</v>
      </c>
      <c r="B16" s="261">
        <v>0.12479671556089172</v>
      </c>
      <c r="C16" s="321">
        <v>0.37</v>
      </c>
      <c r="D16" s="303">
        <v>0.36926899456269247</v>
      </c>
    </row>
    <row r="17" spans="1:4" x14ac:dyDescent="0.25">
      <c r="A17" s="265" t="s">
        <v>272</v>
      </c>
      <c r="B17" s="325">
        <v>0.15258104958859181</v>
      </c>
      <c r="C17" s="326">
        <v>0.9</v>
      </c>
      <c r="D17" s="304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2022-03-30T19:47:35Z</dcterms:modified>
</cp:coreProperties>
</file>