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12 2021\"/>
    </mc:Choice>
  </mc:AlternateContent>
  <bookViews>
    <workbookView xWindow="-345" yWindow="180" windowWidth="9885" windowHeight="7545" tabRatio="559" firstSheet="8" activeTab="8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Sept19" sheetId="37" state="hidden" r:id="rId6"/>
    <sheet name="Ind Jun19" sheetId="36" state="hidden" r:id="rId7"/>
    <sheet name="Ind Marz19" sheetId="35" state="hidden" r:id="rId8"/>
    <sheet name="Banco EERR" sheetId="27" r:id="rId9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49" l="1"/>
  <c r="Q52" i="49"/>
  <c r="M52" i="49"/>
  <c r="I52" i="49"/>
  <c r="P50" i="49"/>
  <c r="L50" i="49"/>
  <c r="H50" i="49"/>
  <c r="P49" i="49"/>
  <c r="L49" i="49"/>
  <c r="H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T46" i="49"/>
  <c r="P46" i="49"/>
  <c r="L46" i="49"/>
  <c r="H46" i="49"/>
  <c r="Y36" i="49"/>
  <c r="X36" i="49"/>
  <c r="X35" i="49"/>
  <c r="Y35" i="49" s="1"/>
  <c r="Y34" i="49"/>
  <c r="X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P32" i="49"/>
  <c r="M32" i="49"/>
  <c r="L32" i="49"/>
  <c r="I32" i="49"/>
  <c r="H32" i="49"/>
  <c r="U30" i="49"/>
  <c r="U53" i="49" s="1"/>
  <c r="T30" i="49"/>
  <c r="T53" i="49" s="1"/>
  <c r="S30" i="49"/>
  <c r="S50" i="49" s="1"/>
  <c r="R30" i="49"/>
  <c r="R50" i="49" s="1"/>
  <c r="Q30" i="49"/>
  <c r="Q53" i="49" s="1"/>
  <c r="P30" i="49"/>
  <c r="P53" i="49" s="1"/>
  <c r="O30" i="49"/>
  <c r="O50" i="49" s="1"/>
  <c r="N30" i="49"/>
  <c r="N53" i="49" s="1"/>
  <c r="M30" i="49"/>
  <c r="M53" i="49" s="1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X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X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Y30" i="49" l="1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X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<sst xmlns="http://schemas.openxmlformats.org/spreadsheetml/2006/main" count="627" uniqueCount="364">
  <si>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</si>
  <si>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</si>
  <si>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</si>
  <si>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</si>
  <si>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</si>
  <si>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</si>
  <si>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</si>
  <si>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</si>
  <si>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</si>
  <si>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</si>
  <si>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</si>
  <si>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</si>
  <si>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</si>
  <si>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</si>
  <si>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</si>
  <si>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</si>
  <si>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</si>
  <si>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</si>
  <si>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</si>
  <si>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</si>
  <si>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</si>
  <si>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</si>
  <si>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</si>
  <si>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</si>
  <si>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</si>
  <si>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</si>
  <si>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</si>
  <si>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</si>
  <si>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</si>
  <si>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</si>
  <si>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</si>
  <si>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</si>
  <si>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</si>
  <si>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</si>
  <si>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</si>
  <si>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</si>
  <si>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</si>
  <si>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</si>
  <si>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</si>
  <si>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</si>
  <si>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</si>
  <si>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</si>
  <si>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</si>
  <si>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</si>
  <si>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</si>
  <si>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</si>
  <si>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</si>
  <si>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</si>
  <si>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</si>
  <si>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</si>
  <si>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</si>
  <si>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</si>
  <si>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</si>
  <si>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</si>
  <si>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</si>
  <si>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</si>
  <si>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</si>
  <si>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</si>
  <si>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</si>
  <si>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</si>
  <si>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</si>
  <si>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</si>
  <si>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</si>
  <si>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</si>
  <si>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</si>
  <si>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</si>
  <si>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</si>
  <si>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</si>
  <si>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</si>
  <si>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</si>
  <si>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</si>
  <si>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</si>
  <si>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</si>
  <si>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</si>
  <si>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</si>
  <si>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</si>
  <si>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</si>
  <si>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</si>
  <si>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</si>
  <si>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</si>
  <si>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</si>
  <si>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</si>
  <si>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</si>
  <si>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</si>
  <si>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</si>
  <si>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</si>
  <si>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</si>
  <si>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</si>
  <si>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</si>
  <si>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</si>
  <si>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</si>
  <si>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</si>
  <si>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</si>
  <si>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</si>
  <si>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</si>
  <si>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</si>
  <si>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</si>
  <si>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</si>
  <si>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</si>
  <si>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</si>
  <si>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</si>
  <si>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</si>
  <si>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</si>
  <si>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</si>
  <si>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</si>
  <si>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</si>
  <si>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</si>
  <si>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</si>
  <si>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</si>
  <si>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</si>
  <si>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</si>
  <si>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</si>
  <si>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</si>
  <si>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</si>
  <si>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</si>
  <si>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</si>
  <si>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</si>
  <si>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</si>
  <si>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</si>
  <si>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</si>
  <si>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</si>
  <si>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</si>
  <si>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</si>
  <si>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</si>
  <si>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</si>
  <si>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</si>
  <si>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</si>
  <si>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</si>
  <si>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</si>
  <si>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</si>
  <si>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</si>
  <si>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</si>
  <si>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</si>
  <si>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</si>
  <si>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</si>
  <si>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</si>
  <si>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</si>
  <si>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</si>
  <si>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</si>
  <si>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</si>
  <si>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</si>
  <si>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</si>
  <si>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</si>
  <si>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</si>
  <si>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</si>
  <si>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</si>
  <si>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</si>
  <si>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</si>
  <si>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</si>
  <si>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</si>
  <si>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</si>
  <si>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</si>
  <si>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</si>
  <si>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</si>
  <si>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</si>
  <si>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</si>
  <si>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</si>
  <si>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</si>
  <si>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</si>
  <si>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</si>
  <si>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</si>
  <si>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</si>
  <si>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</si>
  <si>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</si>
  <si>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</si>
  <si>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</si>
  <si>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</si>
  <si>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</si>
  <si>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</si>
  <si>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</si>
  <si>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</si>
  <si>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</si>
  <si>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</si>
  <si>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</si>
  <si>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</si>
  <si>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</si>
  <si>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</si>
  <si>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</si>
  <si>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</si>
  <si>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</si>
  <si>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</si>
  <si>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</si>
  <si>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</si>
  <si>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</si>
  <si>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</si>
  <si>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</si>
  <si>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</si>
  <si>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</si>
  <si>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</si>
  <si>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</si>
  <si>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</si>
  <si>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</si>
  <si>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</si>
  <si>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</si>
  <si>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</si>
  <si>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</si>
  <si>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</si>
  <si>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</si>
  <si>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</si>
  <si>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</si>
  <si>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</si>
  <si>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</si>
  <si>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</si>
  <si>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</si>
  <si>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</si>
  <si>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</si>
  <si>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</si>
  <si>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</si>
  <si>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</si>
  <si>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</si>
  <si>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</si>
  <si>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</si>
  <si>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</si>
  <si>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</si>
  <si>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</si>
  <si>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</si>
  <si>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</si>
  <si>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</si>
  <si>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</si>
  <si>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</si>
  <si>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</si>
  <si>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</si>
  <si>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</si>
  <si>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</si>
  <si>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</si>
  <si>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</si>
  <si>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</si>
  <si>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</si>
  <si>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</si>
  <si>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</si>
  <si>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</si>
  <si>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</si>
  <si>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</si>
  <si>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</si>
  <si>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</si>
  <si>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</si>
  <si>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</si>
  <si>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</si>
  <si>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</si>
  <si>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</si>
  <si>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</si>
  <si>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</si>
  <si>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</si>
  <si>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</si>
  <si>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</si>
  <si>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</si>
  <si>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</si>
  <si>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</si>
  <si>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</si>
  <si>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</si>
  <si>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</si>
  <si>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</si>
  <si>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</si>
  <si>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</si>
  <si>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</si>
  <si>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</si>
  <si>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</si>
  <si>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</si>
  <si>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</si>
  <si>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</si>
  <si>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</si>
  <si>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</si>
  <si>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</si>
  <si>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</si>
  <si>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</si>
  <si>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</si>
  <si>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</si>
  <si>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</si>
  <si>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</si>
  <si>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</si>
  <si>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</si>
  <si>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</si>
  <si>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</si>
  <si>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</si>
  <si>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</si>
  <si>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</si>
  <si>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</si>
  <si>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</si>
  <si>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</si>
  <si>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</si>
  <si>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</si>
  <si>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</si>
  <si>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</si>
  <si>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</si>
  <si>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</si>
  <si>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</si>
  <si>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</si>
  <si>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</si>
  <si>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</si>
  <si>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</si>
  <si>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</si>
  <si>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</si>
  <si>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</si>
  <si>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</si>
  <si>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</si>
  <si>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</si>
  <si>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</si>
  <si>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</si>
  <si>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</si>
  <si>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</si>
  <si>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</si>
  <si>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</si>
  <si>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</si>
  <si>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</si>
  <si>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</si>
  <si>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</si>
  <si>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</si>
  <si>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</si>
  <si>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</si>
  <si>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</si>
  <si>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</si>
  <si>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</si>
  <si>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</si>
  <si>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</si>
  <si>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</si>
  <si>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</si>
  <si>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</si>
  <si>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</si>
  <si>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</si>
  <si>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</si>
  <si>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</si>
  <si>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</si>
  <si>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</si>
  <si>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</si>
  <si>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</si>
  <si>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Total Bco Sept 2017</t>
  </si>
  <si>
    <t>Total Bco Dic 2017</t>
  </si>
  <si>
    <t>Bancos Mar 2018</t>
  </si>
  <si>
    <t>Total Bco Mar 2018</t>
  </si>
  <si>
    <t>Bancos Jun 2018</t>
  </si>
  <si>
    <t>Total Bco Jun 2018</t>
  </si>
  <si>
    <t>Bancos Sept 2018</t>
  </si>
  <si>
    <t>Total Bco Sept 2018</t>
  </si>
  <si>
    <t>Bancos Dic 2018</t>
  </si>
  <si>
    <t>Total Bco Dic 2018</t>
  </si>
  <si>
    <t>Bancos Marz 2019</t>
  </si>
  <si>
    <t>Al 31 de Marzo 2019</t>
  </si>
  <si>
    <t>Total Bco Marz 2019</t>
  </si>
  <si>
    <t>Bancos Jun 2019</t>
  </si>
  <si>
    <t>Al 30 de Junio 2019</t>
  </si>
  <si>
    <t>Total Bco Jun 2019</t>
  </si>
  <si>
    <t>Total Bco Sept. 2019</t>
  </si>
  <si>
    <t>Bancos Sept 2019</t>
  </si>
  <si>
    <t>Al 30 de Septiembre 2019</t>
  </si>
  <si>
    <t>Total Bco dic. 2019</t>
  </si>
  <si>
    <t>Bancos Dic 2019</t>
  </si>
  <si>
    <t>Bancos Marz 2020</t>
  </si>
  <si>
    <t>Bancos Jun 2020</t>
  </si>
  <si>
    <t>Bancos Sept 2020</t>
  </si>
  <si>
    <t>Total Bco Marz 2020</t>
  </si>
  <si>
    <t>Total Bco Jun 2020</t>
  </si>
  <si>
    <t>Total Bco Sept. 2020</t>
  </si>
  <si>
    <t>Bancos Dic 2020</t>
  </si>
  <si>
    <t>Total Bco Dic. 2020</t>
  </si>
  <si>
    <t>Bancos marz 2021</t>
  </si>
  <si>
    <t>Total Bco Marz 2021</t>
  </si>
  <si>
    <t>Junio 2020/ Junio 2021</t>
  </si>
  <si>
    <t>Bancos Jun 2021</t>
  </si>
  <si>
    <t>Total Bco Jun 2021</t>
  </si>
  <si>
    <t>Bancos Sept 2021</t>
  </si>
  <si>
    <t>Bancos Dic 2021</t>
  </si>
  <si>
    <t>Total Bco Sept. 2021</t>
  </si>
  <si>
    <t>Total Bco Dic. 2021</t>
  </si>
  <si>
    <t>Diciembre 2020 /Diciembre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</si>
</sst>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57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7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NumberFormat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41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4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41" t="s">
        <v>153</v>
      </c>
      <c r="B2" s="78"/>
      <c r="C2" s="79"/>
      <c r="D2" s="80"/>
    </row>
    <row r="3" spans="1:5" s="81" customFormat="1" ht="66.599999999999994" customHeight="1" thickBot="1" x14ac:dyDescent="0.3">
      <c r="A3" s="342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44" t="s">
        <v>273</v>
      </c>
      <c r="D2" s="344"/>
    </row>
    <row r="3" spans="2:31" s="229" customFormat="1" ht="10.15" customHeight="1" x14ac:dyDescent="0.2"/>
    <row r="4" spans="2:31" s="229" customFormat="1" ht="24" customHeight="1" x14ac:dyDescent="0.2">
      <c r="B4" s="343"/>
      <c r="C4" s="343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45" t="s">
        <v>132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</row>
    <row r="2" spans="2:28" ht="18.75" x14ac:dyDescent="0.25">
      <c r="B2" s="345" t="s">
        <v>294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</row>
    <row r="3" spans="2:28" ht="18.75" x14ac:dyDescent="0.25">
      <c r="B3" s="345" t="s">
        <v>295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</row>
    <row r="4" spans="2:28" ht="18.75" x14ac:dyDescent="0.25">
      <c r="B4" s="345" t="s">
        <v>356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</row>
    <row r="5" spans="2:28" ht="18.75" x14ac:dyDescent="0.25">
      <c r="B5" s="340"/>
      <c r="C5" s="340"/>
      <c r="D5" s="340"/>
      <c r="E5" s="340"/>
      <c r="F5" s="340"/>
      <c r="G5" s="340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40"/>
      <c r="Y5" s="340"/>
    </row>
    <row r="6" spans="2:28" ht="30" x14ac:dyDescent="0.25">
      <c r="B6" s="276" t="s">
        <v>0</v>
      </c>
      <c r="C6" s="261" t="s">
        <v>313</v>
      </c>
      <c r="D6" s="261" t="s">
        <v>314</v>
      </c>
      <c r="E6" s="261" t="s">
        <v>315</v>
      </c>
      <c r="F6" s="261" t="s">
        <v>323</v>
      </c>
      <c r="G6" s="261" t="s">
        <v>324</v>
      </c>
      <c r="H6" s="261" t="s">
        <v>327</v>
      </c>
      <c r="I6" s="261" t="s">
        <v>329</v>
      </c>
      <c r="J6" s="261" t="s">
        <v>331</v>
      </c>
      <c r="K6" s="261" t="s">
        <v>333</v>
      </c>
      <c r="L6" s="261" t="s">
        <v>335</v>
      </c>
      <c r="M6" s="261" t="s">
        <v>338</v>
      </c>
      <c r="N6" s="261" t="s">
        <v>342</v>
      </c>
      <c r="O6" s="261" t="s">
        <v>345</v>
      </c>
      <c r="P6" s="261" t="s">
        <v>346</v>
      </c>
      <c r="Q6" s="261" t="s">
        <v>347</v>
      </c>
      <c r="R6" s="261" t="s">
        <v>348</v>
      </c>
      <c r="S6" s="261" t="s">
        <v>352</v>
      </c>
      <c r="T6" s="261" t="s">
        <v>354</v>
      </c>
      <c r="U6" s="261" t="s">
        <v>357</v>
      </c>
      <c r="V6" s="261" t="s">
        <v>359</v>
      </c>
      <c r="W6" s="261" t="s">
        <v>360</v>
      </c>
      <c r="X6" s="284" t="s">
        <v>280</v>
      </c>
      <c r="Y6" s="319" t="s">
        <v>281</v>
      </c>
    </row>
    <row r="7" spans="2:28" x14ac:dyDescent="0.2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2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17">
        <f>+U8/Q8-1</f>
        <v>-3.4109936426907073E-2</v>
      </c>
      <c r="AB8" s="291"/>
    </row>
    <row r="9" spans="2:28" x14ac:dyDescent="0.2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17">
        <f t="shared" ref="Y9:Y11" si="1">+U9/Q9-1</f>
        <v>4.3609391079153514E-3</v>
      </c>
    </row>
    <row r="10" spans="2:28" x14ac:dyDescent="0.2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17">
        <f t="shared" si="1"/>
        <v>-4.9139706637255642E-2</v>
      </c>
      <c r="Z10" s="268"/>
      <c r="AA10" s="291"/>
    </row>
    <row r="11" spans="2:28" x14ac:dyDescent="0.2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17">
        <f t="shared" si="1"/>
        <v>0.11088463330259657</v>
      </c>
      <c r="Z11" s="268"/>
      <c r="AA11" s="291"/>
    </row>
    <row r="12" spans="2:28" x14ac:dyDescent="0.2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17">
        <v>0</v>
      </c>
      <c r="Z12" s="268"/>
      <c r="AA12" s="291"/>
    </row>
    <row r="13" spans="2:28" x14ac:dyDescent="0.2">
      <c r="B13" s="288" t="s">
        <v>7</v>
      </c>
      <c r="C13" s="300">
        <v>3665</v>
      </c>
      <c r="D13" s="300">
        <v>4119</v>
      </c>
      <c r="E13" s="290">
        <v>3906.49</v>
      </c>
      <c r="F13" s="300">
        <v>4203.7700461309996</v>
      </c>
      <c r="G13" s="300">
        <v>4175.2207150100003</v>
      </c>
      <c r="H13" s="300">
        <v>4442.0327057909999</v>
      </c>
      <c r="I13" s="300">
        <v>4470.7115742440001</v>
      </c>
      <c r="J13" s="302">
        <v>4614.1326235500001</v>
      </c>
      <c r="K13" s="302">
        <v>4740.5007184899996</v>
      </c>
      <c r="L13" s="302">
        <v>5217.5709402109997</v>
      </c>
      <c r="M13" s="302">
        <v>5261.4271478459996</v>
      </c>
      <c r="N13" s="302">
        <v>5393.7738278710003</v>
      </c>
      <c r="O13" s="302">
        <v>5299.1481701049997</v>
      </c>
      <c r="P13" s="338">
        <v>5996.5007637709996</v>
      </c>
      <c r="Q13" s="338">
        <v>6092.5682623029998</v>
      </c>
      <c r="R13" s="338">
        <v>6364.8945656246797</v>
      </c>
      <c r="S13" s="338">
        <v>6952.1623142897597</v>
      </c>
      <c r="T13" s="338">
        <v>7086.7928595673902</v>
      </c>
      <c r="U13" s="338">
        <v>6913.8473846329998</v>
      </c>
      <c r="V13" s="338"/>
      <c r="W13" s="338"/>
      <c r="X13" s="290">
        <f>+U13-Q13</f>
        <v>821.27912233000006</v>
      </c>
      <c r="Y13" s="317">
        <f>+U13/Q13-1</f>
        <v>0.13480015109745458</v>
      </c>
      <c r="Z13" s="268"/>
      <c r="AA13" s="291"/>
    </row>
    <row r="14" spans="2:28" s="294" customFormat="1" ht="15.75" thickBot="1" x14ac:dyDescent="0.3">
      <c r="B14" s="292" t="s">
        <v>297</v>
      </c>
      <c r="C14" s="308">
        <v>121039.2</v>
      </c>
      <c r="D14" s="308">
        <v>120136</v>
      </c>
      <c r="E14" s="308">
        <v>118767.55</v>
      </c>
      <c r="F14" s="308">
        <f t="shared" ref="F14:N14" si="2">SUM(F8:F13)</f>
        <v>119571.0550065026</v>
      </c>
      <c r="G14" s="308">
        <f t="shared" si="2"/>
        <v>119736.60956903899</v>
      </c>
      <c r="H14" s="308">
        <f t="shared" si="2"/>
        <v>117745.33517114499</v>
      </c>
      <c r="I14" s="308">
        <f t="shared" si="2"/>
        <v>117889.67880037389</v>
      </c>
      <c r="J14" s="308">
        <f t="shared" si="2"/>
        <v>118523.3463762647</v>
      </c>
      <c r="K14" s="308">
        <f t="shared" si="2"/>
        <v>121483.88531261738</v>
      </c>
      <c r="L14" s="308">
        <f t="shared" si="2"/>
        <v>121488.132463962</v>
      </c>
      <c r="M14" s="308">
        <f t="shared" si="2"/>
        <v>121028.65480512001</v>
      </c>
      <c r="N14" s="308">
        <f t="shared" si="2"/>
        <v>122562.69677394601</v>
      </c>
      <c r="O14" s="308">
        <f t="shared" ref="O14:U14" si="3">SUM(O8:O13)</f>
        <v>124990.36559986099</v>
      </c>
      <c r="P14" s="308">
        <f t="shared" si="3"/>
        <v>125264.1761806201</v>
      </c>
      <c r="Q14" s="308">
        <f t="shared" si="3"/>
        <v>129189.04879568901</v>
      </c>
      <c r="R14" s="308">
        <f t="shared" si="3"/>
        <v>130367.33943054508</v>
      </c>
      <c r="S14" s="308">
        <f t="shared" si="3"/>
        <v>130352.42361324535</v>
      </c>
      <c r="T14" s="308">
        <f t="shared" si="3"/>
        <v>129218.86449966708</v>
      </c>
      <c r="U14" s="308">
        <f t="shared" si="3"/>
        <v>128984.22364924301</v>
      </c>
      <c r="V14" s="308"/>
      <c r="W14" s="308"/>
      <c r="X14" s="308">
        <f>+U14-Q14</f>
        <v>-204.82514644600451</v>
      </c>
      <c r="Y14" s="316">
        <f>+U14/Q14-1</f>
        <v>-1.5854683377221068E-3</v>
      </c>
      <c r="Z14" s="291"/>
      <c r="AA14" s="291"/>
    </row>
    <row r="15" spans="2:28" ht="15.75" thickTop="1" x14ac:dyDescent="0.25">
      <c r="B15" s="288"/>
      <c r="C15" s="289"/>
      <c r="D15" s="289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289"/>
      <c r="Y15" s="289"/>
    </row>
    <row r="16" spans="2:28" x14ac:dyDescent="0.25">
      <c r="B16" s="276" t="s">
        <v>298</v>
      </c>
      <c r="C16" s="277"/>
      <c r="D16" s="277"/>
      <c r="E16" s="277"/>
      <c r="F16" s="277"/>
      <c r="G16" s="277"/>
      <c r="H16" s="277"/>
      <c r="I16" s="277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25">
      <c r="B17" s="288"/>
      <c r="C17" s="289"/>
      <c r="D17" s="28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289"/>
      <c r="Y17" s="289"/>
    </row>
    <row r="18" spans="2:27" x14ac:dyDescent="0.2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17">
        <f>+U18/Q18-1</f>
        <v>4.3019276454168143E-2</v>
      </c>
      <c r="Z18" s="268"/>
      <c r="AA18" s="291"/>
    </row>
    <row r="19" spans="2:27" x14ac:dyDescent="0.2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17">
        <f t="shared" ref="Y19:Y20" si="5">+U19/Q19-1</f>
        <v>-0.21397868104443807</v>
      </c>
      <c r="Z19" s="268"/>
      <c r="AA19" s="291"/>
    </row>
    <row r="20" spans="2:27" x14ac:dyDescent="0.2">
      <c r="B20" s="288" t="s">
        <v>300</v>
      </c>
      <c r="C20" s="300">
        <v>2935</v>
      </c>
      <c r="D20" s="300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17">
        <f t="shared" si="5"/>
        <v>-5.6466691440828609E-2</v>
      </c>
      <c r="Z20" s="268"/>
      <c r="AA20" s="291"/>
    </row>
    <row r="21" spans="2:27" s="294" customFormat="1" ht="15.75" thickBot="1" x14ac:dyDescent="0.3">
      <c r="B21" s="292" t="s">
        <v>301</v>
      </c>
      <c r="C21" s="308">
        <v>107544</v>
      </c>
      <c r="D21" s="308">
        <v>106172</v>
      </c>
      <c r="E21" s="308">
        <v>104480.7</v>
      </c>
      <c r="F21" s="308">
        <f t="shared" ref="F21:N21" si="6">SUM(F18:F20)</f>
        <v>104883.8471931815</v>
      </c>
      <c r="G21" s="308">
        <f t="shared" si="6"/>
        <v>105423.86839175204</v>
      </c>
      <c r="H21" s="308">
        <f t="shared" si="6"/>
        <v>103670.70906198479</v>
      </c>
      <c r="I21" s="308">
        <f t="shared" si="6"/>
        <v>103571.6494201903</v>
      </c>
      <c r="J21" s="308">
        <f t="shared" si="6"/>
        <v>104053.3559080033</v>
      </c>
      <c r="K21" s="308">
        <f t="shared" si="6"/>
        <v>106738.4195003443</v>
      </c>
      <c r="L21" s="308">
        <f t="shared" si="6"/>
        <v>106326.81255262331</v>
      </c>
      <c r="M21" s="308">
        <f t="shared" si="6"/>
        <v>105555.5873082428</v>
      </c>
      <c r="N21" s="308">
        <f t="shared" si="6"/>
        <v>106519.6971740338</v>
      </c>
      <c r="O21" s="308">
        <f t="shared" ref="O21:U21" si="7">SUM(O18:O20)</f>
        <v>109094.14891123169</v>
      </c>
      <c r="P21" s="308">
        <f t="shared" si="7"/>
        <v>109394.7244461833</v>
      </c>
      <c r="Q21" s="308">
        <f t="shared" si="7"/>
        <v>113527.893233597</v>
      </c>
      <c r="R21" s="308">
        <f t="shared" si="7"/>
        <v>114606.85611671899</v>
      </c>
      <c r="S21" s="308">
        <f t="shared" si="7"/>
        <v>114733.951602168</v>
      </c>
      <c r="T21" s="308">
        <f t="shared" si="7"/>
        <v>113632.12101989551</v>
      </c>
      <c r="U21" s="308">
        <f t="shared" si="7"/>
        <v>113334.345327296</v>
      </c>
      <c r="V21" s="308"/>
      <c r="W21" s="308"/>
      <c r="X21" s="308">
        <f>+U21-Q21</f>
        <v>-193.54790630099887</v>
      </c>
      <c r="Y21" s="316">
        <f>+U21/Q21-1</f>
        <v>-1.7048489211611839E-3</v>
      </c>
      <c r="Z21" s="268"/>
      <c r="AA21" s="291"/>
    </row>
    <row r="22" spans="2:27" ht="15.75" thickTop="1" x14ac:dyDescent="0.25">
      <c r="B22" s="288"/>
      <c r="C22" s="289"/>
      <c r="D22" s="289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289"/>
      <c r="Y22" s="318"/>
      <c r="Z22" s="268"/>
    </row>
    <row r="23" spans="2:27" x14ac:dyDescent="0.25">
      <c r="B23" s="276" t="s">
        <v>291</v>
      </c>
      <c r="C23" s="277"/>
      <c r="D23" s="277"/>
      <c r="E23" s="277"/>
      <c r="F23" s="277"/>
      <c r="G23" s="277"/>
      <c r="H23" s="277"/>
      <c r="I23" s="277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25">
      <c r="B24" s="288"/>
      <c r="C24" s="289"/>
      <c r="D24" s="289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289"/>
      <c r="Y24" s="318"/>
      <c r="Z24" s="268"/>
    </row>
    <row r="25" spans="2:27" x14ac:dyDescent="0.2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17">
        <f t="shared" ref="Y25:Y28" si="9">+U25/Q25-1</f>
        <v>-2.7720476569657704E-2</v>
      </c>
      <c r="Z25" s="268"/>
      <c r="AA25" s="291"/>
    </row>
    <row r="26" spans="2:27" x14ac:dyDescent="0.2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17">
        <f t="shared" si="9"/>
        <v>0.42517406378040734</v>
      </c>
      <c r="Z26" s="268"/>
      <c r="AA26" s="291"/>
    </row>
    <row r="27" spans="2:27" x14ac:dyDescent="0.2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17">
        <f t="shared" si="9"/>
        <v>0.3932607125456633</v>
      </c>
      <c r="Z27" s="268"/>
      <c r="AA27" s="291"/>
    </row>
    <row r="28" spans="2:27" x14ac:dyDescent="0.2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17">
        <f t="shared" si="9"/>
        <v>-1.720136108509416</v>
      </c>
      <c r="Z28" s="268"/>
      <c r="AA28" s="291"/>
    </row>
    <row r="29" spans="2:27" x14ac:dyDescent="0.2">
      <c r="B29" s="297" t="s">
        <v>306</v>
      </c>
      <c r="C29" s="300">
        <v>4425</v>
      </c>
      <c r="D29" s="300">
        <v>4840</v>
      </c>
      <c r="E29" s="290">
        <v>4972.41</v>
      </c>
      <c r="F29" s="300">
        <v>5373.1093829439997</v>
      </c>
      <c r="G29" s="300">
        <v>5359.6900890699999</v>
      </c>
      <c r="H29" s="300">
        <v>5294.4533961699999</v>
      </c>
      <c r="I29" s="300">
        <v>5478.5843992979999</v>
      </c>
      <c r="J29" s="300">
        <v>5686.4098960580004</v>
      </c>
      <c r="K29" s="300">
        <v>5813.3361165269998</v>
      </c>
      <c r="L29" s="302">
        <v>6075.385418289</v>
      </c>
      <c r="M29" s="302">
        <v>6245.2749454739997</v>
      </c>
      <c r="N29" s="302">
        <v>6647.8490746509997</v>
      </c>
      <c r="O29" s="302">
        <v>6485.3020718070002</v>
      </c>
      <c r="P29" s="338">
        <v>6787.5274194599997</v>
      </c>
      <c r="Q29" s="338">
        <v>6358.1153717899997</v>
      </c>
      <c r="R29" s="338">
        <v>5550.9858648249992</v>
      </c>
      <c r="S29" s="338">
        <v>5354.9643186920002</v>
      </c>
      <c r="T29" s="338">
        <v>5542.3731211069999</v>
      </c>
      <c r="U29" s="338">
        <v>5703.846116836</v>
      </c>
      <c r="V29" s="338"/>
      <c r="W29" s="338"/>
      <c r="X29" s="290">
        <f>+U29-Q29</f>
        <v>-654.26925495399973</v>
      </c>
      <c r="Y29" s="317">
        <f>+U29/Q29-1</f>
        <v>-0.10290301711996197</v>
      </c>
      <c r="Z29" s="268"/>
      <c r="AA29" s="291"/>
    </row>
    <row r="30" spans="2:27" s="294" customFormat="1" ht="15.75" thickBot="1" x14ac:dyDescent="0.3">
      <c r="B30" s="292" t="s">
        <v>307</v>
      </c>
      <c r="C30" s="308">
        <v>13495</v>
      </c>
      <c r="D30" s="308">
        <v>13964</v>
      </c>
      <c r="E30" s="308">
        <v>14287.721000000001</v>
      </c>
      <c r="F30" s="308">
        <f t="shared" ref="F30:N30" si="10">SUM(F25:F29)</f>
        <v>14687.207813098999</v>
      </c>
      <c r="G30" s="308">
        <f t="shared" si="10"/>
        <v>14312.740977228999</v>
      </c>
      <c r="H30" s="308">
        <f t="shared" si="10"/>
        <v>14074.62611148</v>
      </c>
      <c r="I30" s="308">
        <f t="shared" si="10"/>
        <v>14318.029379627998</v>
      </c>
      <c r="J30" s="308">
        <f t="shared" si="10"/>
        <v>14469.990470188</v>
      </c>
      <c r="K30" s="308">
        <f t="shared" si="10"/>
        <v>14745.465813186998</v>
      </c>
      <c r="L30" s="308">
        <f t="shared" si="10"/>
        <v>15161.319911129001</v>
      </c>
      <c r="M30" s="308">
        <f t="shared" si="10"/>
        <v>15473.067497173</v>
      </c>
      <c r="N30" s="308">
        <f t="shared" si="10"/>
        <v>16042.999599208</v>
      </c>
      <c r="O30" s="308">
        <f t="shared" ref="O30:U30" si="11">SUM(O25:O29)</f>
        <v>15896.216688052002</v>
      </c>
      <c r="P30" s="308">
        <f t="shared" si="11"/>
        <v>15869.451734899198</v>
      </c>
      <c r="Q30" s="308">
        <f t="shared" si="11"/>
        <v>15661.155562731145</v>
      </c>
      <c r="R30" s="308">
        <f t="shared" si="11"/>
        <v>15760.483314862418</v>
      </c>
      <c r="S30" s="308">
        <f t="shared" si="11"/>
        <v>15618.472012315986</v>
      </c>
      <c r="T30" s="308">
        <f t="shared" si="11"/>
        <v>15586.743478982542</v>
      </c>
      <c r="U30" s="308">
        <f t="shared" si="11"/>
        <v>15649.878322373257</v>
      </c>
      <c r="V30" s="308"/>
      <c r="W30" s="308"/>
      <c r="X30" s="308">
        <f>+U30-Q30</f>
        <v>-11.277240357887422</v>
      </c>
      <c r="Y30" s="316">
        <f>+U30/Q30-1</f>
        <v>-7.2007715603850109E-4</v>
      </c>
      <c r="Z30" s="268"/>
      <c r="AA30" s="291"/>
    </row>
    <row r="31" spans="2:27" ht="15.75" thickTop="1" x14ac:dyDescent="0.2">
      <c r="B31" s="288"/>
      <c r="C31" s="304"/>
      <c r="D31" s="289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289"/>
      <c r="Y31" s="317"/>
    </row>
    <row r="32" spans="2:27" s="294" customFormat="1" ht="15.75" thickBot="1" x14ac:dyDescent="0.3">
      <c r="B32" s="276" t="s">
        <v>308</v>
      </c>
      <c r="C32" s="308">
        <v>121039</v>
      </c>
      <c r="D32" s="308">
        <v>120136</v>
      </c>
      <c r="E32" s="308">
        <v>118768.421</v>
      </c>
      <c r="F32" s="308">
        <f t="shared" ref="F32:U32" si="12">+F30+F21</f>
        <v>119571.0550062805</v>
      </c>
      <c r="G32" s="308">
        <f t="shared" si="12"/>
        <v>119736.60936898104</v>
      </c>
      <c r="H32" s="308">
        <f t="shared" si="12"/>
        <v>117745.33517346479</v>
      </c>
      <c r="I32" s="308">
        <f t="shared" si="12"/>
        <v>117889.6787998183</v>
      </c>
      <c r="J32" s="308">
        <f t="shared" si="12"/>
        <v>118523.3463781913</v>
      </c>
      <c r="K32" s="308">
        <f t="shared" si="12"/>
        <v>121483.8853135313</v>
      </c>
      <c r="L32" s="308">
        <f t="shared" si="12"/>
        <v>121488.13246375231</v>
      </c>
      <c r="M32" s="308">
        <f t="shared" si="12"/>
        <v>121028.6548054158</v>
      </c>
      <c r="N32" s="308">
        <f t="shared" si="12"/>
        <v>122562.6967732418</v>
      </c>
      <c r="O32" s="308">
        <f t="shared" si="12"/>
        <v>124990.36559928369</v>
      </c>
      <c r="P32" s="308">
        <f t="shared" si="12"/>
        <v>125264.1761810825</v>
      </c>
      <c r="Q32" s="308">
        <f t="shared" si="12"/>
        <v>129189.04879632815</v>
      </c>
      <c r="R32" s="308">
        <f t="shared" si="12"/>
        <v>130367.33943158141</v>
      </c>
      <c r="S32" s="308">
        <f t="shared" si="12"/>
        <v>130352.423614484</v>
      </c>
      <c r="T32" s="308">
        <f t="shared" si="12"/>
        <v>129218.86449887804</v>
      </c>
      <c r="U32" s="308">
        <f t="shared" si="12"/>
        <v>128984.22364966926</v>
      </c>
      <c r="V32" s="308"/>
      <c r="W32" s="308"/>
      <c r="X32" s="308">
        <f>+U32-Q32</f>
        <v>-204.82514665888448</v>
      </c>
      <c r="Y32" s="316">
        <f>+U32/Q32-1</f>
        <v>-1.5854683393621283E-3</v>
      </c>
      <c r="Z32" s="268"/>
      <c r="AA32" s="291"/>
    </row>
    <row r="33" spans="2:27" ht="15.75" thickTop="1" x14ac:dyDescent="0.2">
      <c r="B33" s="288"/>
      <c r="C33" s="289"/>
      <c r="D33" s="289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289"/>
      <c r="Y33" s="320"/>
    </row>
    <row r="34" spans="2:27" x14ac:dyDescent="0.2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1">
        <f>+U34/Q34-1</f>
        <v>3.1685378504366035E-2</v>
      </c>
      <c r="Z34" s="268"/>
      <c r="AA34" s="291"/>
    </row>
    <row r="35" spans="2:27" x14ac:dyDescent="0.2">
      <c r="B35" s="309" t="s">
        <v>310</v>
      </c>
      <c r="C35" s="289">
        <v>16518</v>
      </c>
      <c r="D35" s="307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17">
        <f>+X35/Q35-1</f>
        <v>-0.81986705632915013</v>
      </c>
      <c r="Z35" s="268"/>
      <c r="AA35" s="291"/>
    </row>
    <row r="36" spans="2:27" x14ac:dyDescent="0.2">
      <c r="B36" s="309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17">
        <f>+U36/Q36-1</f>
        <v>-2.495571000272534E-3</v>
      </c>
      <c r="Z36" s="268"/>
      <c r="AA36" s="291"/>
    </row>
    <row r="37" spans="2:27" x14ac:dyDescent="0.25">
      <c r="B37" s="299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2:27" x14ac:dyDescent="0.2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25">
      <c r="B39" s="301" t="s">
        <v>311</v>
      </c>
      <c r="C39" s="301"/>
      <c r="D39" s="301"/>
      <c r="E39" s="301"/>
      <c r="F39" s="301"/>
      <c r="G39" s="301"/>
      <c r="H39" s="301"/>
      <c r="I39" s="301"/>
      <c r="J39" s="310"/>
      <c r="K39" s="310"/>
      <c r="L39" s="310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2:27" x14ac:dyDescent="0.25">
      <c r="B40" s="301"/>
      <c r="C40" s="301"/>
      <c r="D40" s="301"/>
      <c r="E40" s="301"/>
      <c r="F40" s="301"/>
      <c r="G40" s="310"/>
      <c r="H40" s="310"/>
      <c r="I40" s="310"/>
      <c r="J40" s="310"/>
      <c r="K40" s="310"/>
      <c r="L40" s="310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2:27" x14ac:dyDescent="0.25"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2:27" x14ac:dyDescent="0.25"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2:27" x14ac:dyDescent="0.25">
      <c r="B43" s="346" t="s">
        <v>283</v>
      </c>
      <c r="C43" s="348" t="s">
        <v>284</v>
      </c>
      <c r="F43" s="323">
        <v>43360</v>
      </c>
      <c r="G43" s="323">
        <v>43451</v>
      </c>
      <c r="H43" s="323">
        <v>43177</v>
      </c>
      <c r="I43" s="323">
        <v>43269</v>
      </c>
      <c r="J43" s="332">
        <v>43344</v>
      </c>
      <c r="K43" s="332">
        <v>43435</v>
      </c>
      <c r="L43" s="332">
        <v>43525</v>
      </c>
      <c r="M43" s="332">
        <v>43617</v>
      </c>
      <c r="N43" s="332">
        <v>43709</v>
      </c>
      <c r="O43" s="332">
        <v>43800</v>
      </c>
      <c r="P43" s="332">
        <v>43891</v>
      </c>
      <c r="Q43" s="332">
        <v>43983</v>
      </c>
      <c r="R43" s="332">
        <v>44075</v>
      </c>
      <c r="S43" s="332">
        <v>44166</v>
      </c>
      <c r="T43" s="332">
        <v>44256</v>
      </c>
      <c r="U43" s="332">
        <v>44348</v>
      </c>
      <c r="V43" s="332"/>
      <c r="W43" s="332"/>
    </row>
    <row r="44" spans="2:27" x14ac:dyDescent="0.25">
      <c r="B44" s="347"/>
      <c r="C44" s="349"/>
      <c r="F44" s="324"/>
      <c r="G44" s="324"/>
      <c r="H44" s="324"/>
      <c r="I44" s="324"/>
      <c r="J44" s="324"/>
      <c r="K44" s="324"/>
      <c r="L44" s="324"/>
    </row>
    <row r="45" spans="2:27" x14ac:dyDescent="0.25">
      <c r="B45" s="270"/>
      <c r="C45" s="271"/>
    </row>
    <row r="46" spans="2:27" x14ac:dyDescent="0.25">
      <c r="B46" s="274" t="s">
        <v>286</v>
      </c>
      <c r="C46" s="275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25">
      <c r="B47" s="274" t="s">
        <v>287</v>
      </c>
      <c r="C47" s="275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25">
      <c r="B49" s="274" t="s">
        <v>292</v>
      </c>
      <c r="C49" s="275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25">
      <c r="B50" s="279" t="s">
        <v>293</v>
      </c>
      <c r="C50" s="280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25">
      <c r="B52" s="1" t="s">
        <v>289</v>
      </c>
      <c r="G52" s="291">
        <f>(('Banco EERR'!H39/(12/12))/'Banco BS no usar'!G14)</f>
        <v>1.5005602768166142E-2</v>
      </c>
      <c r="H52" s="291">
        <f>(('Banco EERR'!I39/(3/12))/'Banco BS no usar'!H14)</f>
        <v>1.7781038407312395E-2</v>
      </c>
      <c r="I52" s="291">
        <f>(('Banco EERR'!J39/(6/12))/'Banco BS no usar'!I14)</f>
        <v>1.6591425558237307E-2</v>
      </c>
      <c r="J52" s="291">
        <f>(('Banco EERR'!K39/(9/12))/'Banco BS no usar'!J14)</f>
        <v>1.5390201897037993E-2</v>
      </c>
      <c r="K52" s="291">
        <f>(('Banco EERR'!L39/(12/12))/'Banco BS no usar'!K14)</f>
        <v>1.5255332509454879E-2</v>
      </c>
      <c r="L52" s="291">
        <f>(('Banco EERR'!M39/(3/12))/'Banco BS no usar'!L14)</f>
        <v>1.6061764891449639E-2</v>
      </c>
      <c r="M52" s="327">
        <f>(('Banco EERR'!N39/(6/12))/(('Banco BS no usar'!M14+I14)/2))</f>
        <v>1.5251297959160866E-2</v>
      </c>
      <c r="N52" s="327">
        <f>(('Banco EERR'!O39/(9/12))/(('Banco BS no usar'!N14+J14)/2))</f>
        <v>1.6081926952776E-2</v>
      </c>
      <c r="O52" s="327">
        <f>(('Banco EERR'!P39/(12/12))/(('Banco BS no usar'!O14+K14)/2))</f>
        <v>1.5008097011790709E-2</v>
      </c>
      <c r="P52" s="327">
        <f>(('Banco EERR'!Q39/(3/12))/(('Banco BS no usar'!P14+L14)/2))</f>
        <v>1.4805753037724275E-2</v>
      </c>
      <c r="Q52" s="339">
        <f>(('Banco EERR'!R39/(6/12))/(('Banco BS no usar'!Q14+M14)/2))</f>
        <v>1.0796512268332017E-2</v>
      </c>
      <c r="R52" s="327">
        <f>(('Banco EERR'!S39/(9/12))/(('Banco BS no usar'!R14+N14)/2))</f>
        <v>9.7553680310436246E-3</v>
      </c>
      <c r="S52" s="327">
        <f>(('Banco EERR'!T39/(12/12))/(('Banco BS no usar'!S14+O14)/2))</f>
        <v>7.9037572405291599E-3</v>
      </c>
      <c r="T52" s="327">
        <f>(('Banco EERR'!U39/(3/12))/(('Banco BS no usar'!T14+P14)/2))</f>
        <v>9.8642741490894206E-3</v>
      </c>
      <c r="U52" s="327">
        <f>(('Banco EERR'!V39/(6/12))/(('Banco BS no usar'!U14+Q14)/2))</f>
        <v>9.4063269208039865E-3</v>
      </c>
      <c r="V52" s="327"/>
      <c r="W52" s="327"/>
    </row>
    <row r="53" spans="2:23" x14ac:dyDescent="0.25">
      <c r="B53" s="1" t="s">
        <v>290</v>
      </c>
      <c r="G53" s="291">
        <f>(('Banco EERR'!H39/(12/12))/'Banco BS no usar'!G30)</f>
        <v>0.12553290825695163</v>
      </c>
      <c r="H53" s="291">
        <f>(('Banco EERR'!I39/(3/12))/'Banco BS no usar'!H30)</f>
        <v>0.14875239387370459</v>
      </c>
      <c r="I53" s="291">
        <f>(('Banco EERR'!J39/(6/12))/'Banco BS no usar'!I30)</f>
        <v>0.13660803299397398</v>
      </c>
      <c r="J53" s="291">
        <f>(('Banco EERR'!K39/(9/12))/'Banco BS no usar'!J30)</f>
        <v>0.12606077619756584</v>
      </c>
      <c r="K53" s="291">
        <f>(('Banco EERR'!L39/(12/12))/'Banco BS no usar'!K30)</f>
        <v>0.12568453845161393</v>
      </c>
      <c r="L53" s="291">
        <f>(('Banco EERR'!M39/(3/12))/'Banco BS no usar'!L30)</f>
        <v>0.12870342636231211</v>
      </c>
      <c r="M53" s="327">
        <f>(('Banco EERR'!N39/(6/12))/(('Banco BS no usar'!M30+I30)/2))</f>
        <v>0.1223122031656748</v>
      </c>
      <c r="N53" s="327">
        <f>(('Banco EERR'!O39/(9/12))/(('Banco BS no usar'!N30+J30)/2))</f>
        <v>0.12706483784308581</v>
      </c>
      <c r="O53" s="327">
        <f>(('Banco EERR'!P39/(12/12))/(('Banco BS no usar'!O30+K30)/2))</f>
        <v>0.12072148676735836</v>
      </c>
      <c r="P53" s="327">
        <f>(('Banco EERR'!Q39/(3/12))/(('Banco BS no usar'!P30+L30)/2))</f>
        <v>0.11773325474964824</v>
      </c>
      <c r="Q53" s="339">
        <f>(('Banco EERR'!R39/(6/12))/(('Banco BS no usar'!Q30+M30)/2))</f>
        <v>8.6768778571483532E-2</v>
      </c>
      <c r="R53" s="339">
        <f>(('Banco EERR'!S39/(9/12))/(('Banco BS no usar'!R30+N30)/2))</f>
        <v>7.758350228327876E-2</v>
      </c>
      <c r="S53" s="339">
        <f>(('Banco EERR'!T39/(12/12))/(('Banco BS no usar'!S30+O30)/2))</f>
        <v>6.4038945085198778E-2</v>
      </c>
      <c r="T53" s="339">
        <f>(('Banco EERR'!U39/(3/12))/(('Banco BS no usar'!T30+P30)/2))</f>
        <v>7.9802737187249756E-2</v>
      </c>
      <c r="U53" s="339">
        <f>(('Banco EERR'!V39/(6/12))/(('Banco BS no usar'!U30+Q30)/2))</f>
        <v>7.7559310616891475E-2</v>
      </c>
      <c r="V53" s="339"/>
      <c r="W53" s="339"/>
    </row>
    <row r="54" spans="2:23" x14ac:dyDescent="0.25"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5" t="s">
        <v>132</v>
      </c>
      <c r="B1" s="345"/>
      <c r="C1" s="345"/>
      <c r="D1" s="345"/>
    </row>
    <row r="2" spans="1:4" ht="18.75" x14ac:dyDescent="0.25">
      <c r="A2" s="345" t="s">
        <v>282</v>
      </c>
      <c r="B2" s="345"/>
      <c r="C2" s="345"/>
      <c r="D2" s="345"/>
    </row>
    <row r="3" spans="1:4" ht="18.75" x14ac:dyDescent="0.25">
      <c r="A3" s="345" t="s">
        <v>343</v>
      </c>
      <c r="B3" s="345"/>
      <c r="C3" s="345"/>
      <c r="D3" s="345"/>
    </row>
    <row r="5" spans="1:4" x14ac:dyDescent="0.25">
      <c r="A5" s="350" t="s">
        <v>283</v>
      </c>
      <c r="B5" s="352" t="s">
        <v>284</v>
      </c>
      <c r="C5" s="352" t="s">
        <v>285</v>
      </c>
      <c r="D5" s="352" t="s">
        <v>1</v>
      </c>
    </row>
    <row r="6" spans="1:4" x14ac:dyDescent="0.25">
      <c r="A6" s="351"/>
      <c r="B6" s="353"/>
      <c r="C6" s="353"/>
      <c r="D6" s="353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0.1461427161367552</v>
      </c>
      <c r="C8" s="331">
        <v>0.33</v>
      </c>
      <c r="D8" s="335">
        <v>0.25280791243117962</v>
      </c>
    </row>
    <row r="9" spans="1:4" x14ac:dyDescent="0.25">
      <c r="A9" s="274" t="s">
        <v>287</v>
      </c>
      <c r="B9" s="275">
        <v>0.21071776778077889</v>
      </c>
      <c r="C9" s="331">
        <v>0.56000000000000005</v>
      </c>
      <c r="D9" s="335">
        <v>0.41346062012384538</v>
      </c>
    </row>
    <row r="10" spans="1:4" x14ac:dyDescent="0.25">
      <c r="A10" s="276" t="s">
        <v>288</v>
      </c>
      <c r="B10" s="325"/>
      <c r="C10" s="325"/>
      <c r="D10" s="277"/>
    </row>
    <row r="11" spans="1:4" s="273" customFormat="1" x14ac:dyDescent="0.25">
      <c r="A11" s="270"/>
      <c r="B11" s="326"/>
      <c r="C11" s="326"/>
      <c r="D11" s="278"/>
    </row>
    <row r="12" spans="1:4" x14ac:dyDescent="0.25">
      <c r="A12" s="274" t="s">
        <v>289</v>
      </c>
      <c r="B12" s="283">
        <v>1.6081926952776E-2</v>
      </c>
      <c r="C12" s="328">
        <v>0.05</v>
      </c>
      <c r="D12" s="336">
        <v>5.2403359258654574E-2</v>
      </c>
    </row>
    <row r="13" spans="1:4" x14ac:dyDescent="0.25">
      <c r="A13" s="274" t="s">
        <v>290</v>
      </c>
      <c r="B13" s="283">
        <v>0.12706483784308581</v>
      </c>
      <c r="C13" s="328">
        <v>0.13</v>
      </c>
      <c r="D13" s="336">
        <v>0.13486685488740824</v>
      </c>
    </row>
    <row r="14" spans="1:4" x14ac:dyDescent="0.25">
      <c r="A14" s="276" t="s">
        <v>291</v>
      </c>
      <c r="B14" s="325"/>
      <c r="C14" s="329"/>
      <c r="D14" s="277"/>
    </row>
    <row r="15" spans="1:4" s="273" customFormat="1" x14ac:dyDescent="0.25">
      <c r="A15" s="270"/>
      <c r="B15" s="326"/>
      <c r="C15" s="330"/>
      <c r="D15" s="278"/>
    </row>
    <row r="16" spans="1:4" x14ac:dyDescent="0.25">
      <c r="A16" s="274" t="s">
        <v>292</v>
      </c>
      <c r="B16" s="275">
        <v>0.13089626796314399</v>
      </c>
      <c r="C16" s="331">
        <v>0.38</v>
      </c>
      <c r="D16" s="335">
        <v>0.38855624906803687</v>
      </c>
    </row>
    <row r="17" spans="1:4" x14ac:dyDescent="0.25">
      <c r="A17" s="279" t="s">
        <v>293</v>
      </c>
      <c r="B17" s="333">
        <v>0.16163046172953038</v>
      </c>
      <c r="C17" s="334">
        <v>0.98</v>
      </c>
      <c r="D17" s="337">
        <v>1.0243434065121382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5" t="s">
        <v>132</v>
      </c>
      <c r="B1" s="345"/>
      <c r="C1" s="345"/>
      <c r="D1" s="345"/>
    </row>
    <row r="2" spans="1:4" ht="18.75" x14ac:dyDescent="0.25">
      <c r="A2" s="345" t="s">
        <v>282</v>
      </c>
      <c r="B2" s="345"/>
      <c r="C2" s="345"/>
      <c r="D2" s="345"/>
    </row>
    <row r="3" spans="1:4" ht="18.75" x14ac:dyDescent="0.25">
      <c r="A3" s="345" t="s">
        <v>339</v>
      </c>
      <c r="B3" s="345"/>
      <c r="C3" s="345"/>
      <c r="D3" s="345"/>
    </row>
    <row r="5" spans="1:4" x14ac:dyDescent="0.25">
      <c r="A5" s="350" t="s">
        <v>283</v>
      </c>
      <c r="B5" s="352" t="s">
        <v>284</v>
      </c>
      <c r="C5" s="352" t="s">
        <v>285</v>
      </c>
      <c r="D5" s="352" t="s">
        <v>1</v>
      </c>
    </row>
    <row r="6" spans="1:4" x14ac:dyDescent="0.25">
      <c r="A6" s="351"/>
      <c r="B6" s="353"/>
      <c r="C6" s="353"/>
      <c r="D6" s="353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0.14427146474816746</v>
      </c>
      <c r="C8" s="331">
        <v>0.31</v>
      </c>
      <c r="D8" s="335">
        <v>0.2313212211404877</v>
      </c>
    </row>
    <row r="9" spans="1:4" x14ac:dyDescent="0.25">
      <c r="A9" s="274" t="s">
        <v>287</v>
      </c>
      <c r="B9" s="275">
        <v>0.20804470173556547</v>
      </c>
      <c r="C9" s="331">
        <v>0.5</v>
      </c>
      <c r="D9" s="335">
        <v>0.37479495894559872</v>
      </c>
    </row>
    <row r="10" spans="1:4" x14ac:dyDescent="0.25">
      <c r="A10" s="276" t="s">
        <v>288</v>
      </c>
      <c r="B10" s="325"/>
      <c r="C10" s="325"/>
      <c r="D10" s="277"/>
    </row>
    <row r="11" spans="1:4" s="273" customFormat="1" x14ac:dyDescent="0.25">
      <c r="A11" s="270"/>
      <c r="B11" s="326"/>
      <c r="C11" s="326"/>
      <c r="D11" s="278"/>
    </row>
    <row r="12" spans="1:4" x14ac:dyDescent="0.25">
      <c r="A12" s="274" t="s">
        <v>289</v>
      </c>
      <c r="B12" s="283">
        <v>1.5053520588123712E-2</v>
      </c>
      <c r="C12" s="328">
        <v>0.05</v>
      </c>
      <c r="D12" s="336">
        <v>5.6211087377032252E-2</v>
      </c>
    </row>
    <row r="13" spans="1:4" x14ac:dyDescent="0.25">
      <c r="A13" s="274" t="s">
        <v>290</v>
      </c>
      <c r="B13" s="283">
        <v>0.11774700441232241</v>
      </c>
      <c r="C13" s="328">
        <v>0.15</v>
      </c>
      <c r="D13" s="336">
        <v>0.14683964123371271</v>
      </c>
    </row>
    <row r="14" spans="1:4" x14ac:dyDescent="0.25">
      <c r="A14" s="276" t="s">
        <v>291</v>
      </c>
      <c r="B14" s="325"/>
      <c r="C14" s="329"/>
      <c r="D14" s="277"/>
    </row>
    <row r="15" spans="1:4" s="273" customFormat="1" x14ac:dyDescent="0.25">
      <c r="A15" s="270"/>
      <c r="B15" s="326"/>
      <c r="C15" s="330"/>
      <c r="D15" s="278"/>
    </row>
    <row r="16" spans="1:4" x14ac:dyDescent="0.25">
      <c r="A16" s="274" t="s">
        <v>292</v>
      </c>
      <c r="B16" s="275">
        <v>0.12784631475982022</v>
      </c>
      <c r="C16" s="331">
        <v>0.36</v>
      </c>
      <c r="D16" s="335">
        <v>0.38280594330495293</v>
      </c>
    </row>
    <row r="17" spans="1:4" x14ac:dyDescent="0.25">
      <c r="A17" s="279" t="s">
        <v>293</v>
      </c>
      <c r="B17" s="333">
        <v>0.15739658537834172</v>
      </c>
      <c r="C17" s="334">
        <v>0.83</v>
      </c>
      <c r="D17" s="337">
        <v>0.9923477949922912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5" t="s">
        <v>132</v>
      </c>
      <c r="B1" s="345"/>
      <c r="C1" s="345"/>
      <c r="D1" s="345"/>
    </row>
    <row r="2" spans="1:4" ht="18.75" x14ac:dyDescent="0.25">
      <c r="A2" s="345" t="s">
        <v>282</v>
      </c>
      <c r="B2" s="345"/>
      <c r="C2" s="345"/>
      <c r="D2" s="345"/>
    </row>
    <row r="3" spans="1:4" ht="18.75" x14ac:dyDescent="0.25">
      <c r="A3" s="345" t="s">
        <v>336</v>
      </c>
      <c r="B3" s="345"/>
      <c r="C3" s="345"/>
      <c r="D3" s="345"/>
    </row>
    <row r="5" spans="1:4" x14ac:dyDescent="0.25">
      <c r="A5" s="350" t="s">
        <v>283</v>
      </c>
      <c r="B5" s="352" t="s">
        <v>284</v>
      </c>
      <c r="C5" s="352" t="s">
        <v>285</v>
      </c>
      <c r="D5" s="352" t="s">
        <v>1</v>
      </c>
    </row>
    <row r="6" spans="1:4" x14ac:dyDescent="0.25">
      <c r="A6" s="351"/>
      <c r="B6" s="353"/>
      <c r="C6" s="353"/>
      <c r="D6" s="353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0.139148409876616</v>
      </c>
      <c r="C8" s="331">
        <v>0.33</v>
      </c>
      <c r="D8" s="314">
        <v>0.23729578164828066</v>
      </c>
    </row>
    <row r="9" spans="1:4" x14ac:dyDescent="0.25">
      <c r="A9" s="274" t="s">
        <v>287</v>
      </c>
      <c r="B9" s="275">
        <v>0.2012108650434665</v>
      </c>
      <c r="C9" s="331">
        <v>0.55000000000000004</v>
      </c>
      <c r="D9" s="314">
        <v>0.37622342900957495</v>
      </c>
    </row>
    <row r="10" spans="1:4" x14ac:dyDescent="0.25">
      <c r="A10" s="276" t="s">
        <v>288</v>
      </c>
      <c r="B10" s="325"/>
      <c r="C10" s="325"/>
      <c r="D10" s="277"/>
    </row>
    <row r="11" spans="1:4" s="273" customFormat="1" x14ac:dyDescent="0.25">
      <c r="A11" s="270"/>
      <c r="B11" s="326"/>
      <c r="C11" s="326"/>
      <c r="D11" s="278"/>
    </row>
    <row r="12" spans="1:4" x14ac:dyDescent="0.25">
      <c r="A12" s="274" t="s">
        <v>289</v>
      </c>
      <c r="B12" s="283">
        <v>1.6061764891449639E-2</v>
      </c>
      <c r="C12" s="328">
        <v>5.239564310986182E-2</v>
      </c>
      <c r="D12" s="313">
        <v>6.2017203429937731E-2</v>
      </c>
    </row>
    <row r="13" spans="1:4" x14ac:dyDescent="0.25">
      <c r="A13" s="274" t="s">
        <v>290</v>
      </c>
      <c r="B13" s="283">
        <v>0.12870342636231211</v>
      </c>
      <c r="C13" s="328">
        <v>0.14179836886725192</v>
      </c>
      <c r="D13" s="313">
        <v>0.16794587236705785</v>
      </c>
    </row>
    <row r="14" spans="1:4" x14ac:dyDescent="0.25">
      <c r="A14" s="276" t="s">
        <v>291</v>
      </c>
      <c r="B14" s="325"/>
      <c r="C14" s="329"/>
      <c r="D14" s="277"/>
    </row>
    <row r="15" spans="1:4" s="273" customFormat="1" x14ac:dyDescent="0.25">
      <c r="A15" s="270"/>
      <c r="B15" s="326"/>
      <c r="C15" s="330"/>
      <c r="D15" s="278"/>
    </row>
    <row r="16" spans="1:4" x14ac:dyDescent="0.25">
      <c r="A16" s="274" t="s">
        <v>292</v>
      </c>
      <c r="B16" s="275">
        <v>0.12479671556089172</v>
      </c>
      <c r="C16" s="331">
        <v>0.37</v>
      </c>
      <c r="D16" s="314">
        <v>0.36926899456269247</v>
      </c>
    </row>
    <row r="17" spans="1:4" x14ac:dyDescent="0.25">
      <c r="A17" s="279" t="s">
        <v>293</v>
      </c>
      <c r="B17" s="333">
        <v>0.15258104958859181</v>
      </c>
      <c r="C17" s="334">
        <v>0.9</v>
      </c>
      <c r="D17" s="315">
        <v>1.0105873675332708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42"/>
  <sheetViews>
    <sheetView showGridLines="0" tabSelected="1" zoomScaleNormal="100" workbookViewId="0">
      <selection activeCell="Y1" sqref="Y1:AT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hidden="1" customWidth="1"/>
    <col min="6" max="6" width="11.7109375" style="1" hidden="1" customWidth="1"/>
    <col min="7" max="7" width="12" style="1" hidden="1" customWidth="1"/>
    <col min="8" max="19" width="11.42578125" style="1" hidden="1" customWidth="1"/>
    <col min="20" max="24" width="11.42578125" style="1" customWidth="1"/>
    <col min="25" max="16384" width="11.42578125" style="1"/>
  </cols>
  <sheetData>
    <row r="1" spans="2:24" ht="18.75" x14ac:dyDescent="0.25">
      <c r="B1" s="354" t="s">
        <v>132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</row>
    <row r="2" spans="2:24" ht="21" customHeight="1" x14ac:dyDescent="0.25">
      <c r="B2" s="355" t="s">
        <v>279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</row>
    <row r="3" spans="2:24" x14ac:dyDescent="0.25">
      <c r="B3" s="356" t="s">
        <v>363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</row>
    <row r="4" spans="2:24" ht="39.75" customHeight="1" x14ac:dyDescent="0.25">
      <c r="B4" s="2"/>
      <c r="C4" s="260" t="s">
        <v>0</v>
      </c>
      <c r="D4" s="261" t="s">
        <v>313</v>
      </c>
      <c r="E4" s="261" t="s">
        <v>314</v>
      </c>
      <c r="F4" s="261" t="s">
        <v>315</v>
      </c>
      <c r="G4" s="261" t="s">
        <v>325</v>
      </c>
      <c r="H4" s="261" t="s">
        <v>326</v>
      </c>
      <c r="I4" s="261" t="s">
        <v>328</v>
      </c>
      <c r="J4" s="261" t="s">
        <v>330</v>
      </c>
      <c r="K4" s="261" t="s">
        <v>332</v>
      </c>
      <c r="L4" s="261" t="s">
        <v>334</v>
      </c>
      <c r="M4" s="261" t="s">
        <v>337</v>
      </c>
      <c r="N4" s="261" t="s">
        <v>340</v>
      </c>
      <c r="O4" s="261" t="s">
        <v>341</v>
      </c>
      <c r="P4" s="261" t="s">
        <v>344</v>
      </c>
      <c r="Q4" s="261" t="s">
        <v>349</v>
      </c>
      <c r="R4" s="261" t="s">
        <v>350</v>
      </c>
      <c r="S4" s="261" t="s">
        <v>351</v>
      </c>
      <c r="T4" s="261" t="s">
        <v>353</v>
      </c>
      <c r="U4" s="261" t="s">
        <v>355</v>
      </c>
      <c r="V4" s="261" t="s">
        <v>358</v>
      </c>
      <c r="W4" s="261" t="s">
        <v>361</v>
      </c>
      <c r="X4" s="261" t="s">
        <v>362</v>
      </c>
    </row>
    <row r="5" spans="2:24" x14ac:dyDescent="0.25">
      <c r="B5" s="3"/>
      <c r="C5" s="259"/>
      <c r="D5" s="262"/>
      <c r="E5" s="262"/>
      <c r="F5" s="262"/>
      <c r="G5" s="262"/>
      <c r="H5" s="262"/>
      <c r="I5" s="262"/>
      <c r="J5" s="262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</row>
    <row r="6" spans="2:24" x14ac:dyDescent="0.25">
      <c r="B6" s="5"/>
      <c r="C6" s="259" t="s">
        <v>319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  <c r="I6" s="266">
        <v>1354.1044405359999</v>
      </c>
      <c r="J6" s="266">
        <v>2774.6047940550002</v>
      </c>
      <c r="K6" s="266">
        <v>4236.8369761780004</v>
      </c>
      <c r="L6" s="266">
        <v>5731.1317778510011</v>
      </c>
      <c r="M6" s="269">
        <v>1490.884292787</v>
      </c>
      <c r="N6" s="269">
        <v>3047.3406197449999</v>
      </c>
      <c r="O6" s="269">
        <v>4550.2773881979992</v>
      </c>
      <c r="P6" s="269">
        <v>6031.1861109840011</v>
      </c>
      <c r="Q6" s="269">
        <v>1410.8459257700001</v>
      </c>
      <c r="R6" s="269">
        <v>2761.4529065399997</v>
      </c>
      <c r="S6" s="269">
        <v>4077.3003498599996</v>
      </c>
      <c r="T6" s="269">
        <v>5347.4967910400001</v>
      </c>
      <c r="U6" s="269">
        <v>1222.1940367619998</v>
      </c>
      <c r="V6" s="269">
        <v>2449.3022538069995</v>
      </c>
      <c r="W6" s="269">
        <v>3695.4063519719994</v>
      </c>
      <c r="X6" s="269">
        <v>4954.0308429309998</v>
      </c>
    </row>
    <row r="7" spans="2:24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  <c r="I7" s="266">
        <v>1346.2844405359999</v>
      </c>
      <c r="J7" s="266">
        <v>2758.7547940550003</v>
      </c>
      <c r="K7" s="266">
        <v>4214.2469761780003</v>
      </c>
      <c r="L7" s="266">
        <v>5699.9117778510008</v>
      </c>
      <c r="M7" s="266">
        <v>1482.904292787</v>
      </c>
      <c r="N7" s="266">
        <v>3030.780619745</v>
      </c>
      <c r="O7" s="266">
        <v>4525.9573881979995</v>
      </c>
      <c r="P7" s="266">
        <v>5999.056110984001</v>
      </c>
      <c r="Q7" s="266">
        <v>1404.1459257700001</v>
      </c>
      <c r="R7" s="266">
        <v>2749.2729065399999</v>
      </c>
      <c r="S7" s="266">
        <v>4060.4003498599996</v>
      </c>
      <c r="T7" s="266">
        <v>5328.4567910400001</v>
      </c>
      <c r="U7" s="266">
        <v>1217.3240367619999</v>
      </c>
      <c r="V7" s="266">
        <v>2439.9922538069995</v>
      </c>
      <c r="W7" s="266">
        <v>3680.4163519719996</v>
      </c>
      <c r="X7" s="266">
        <v>4934.0008429310001</v>
      </c>
    </row>
    <row r="8" spans="2:24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69">
        <v>1236.262458507</v>
      </c>
      <c r="N8" s="269">
        <v>2532.9592700889998</v>
      </c>
      <c r="O8" s="269">
        <v>3779.4083806919998</v>
      </c>
      <c r="P8" s="269">
        <v>5009.4862846980004</v>
      </c>
      <c r="Q8" s="269">
        <v>1176.6866035600001</v>
      </c>
      <c r="R8" s="269">
        <v>2325.47295528</v>
      </c>
      <c r="S8" s="269">
        <v>3444.1560208199999</v>
      </c>
      <c r="T8" s="269">
        <v>4527.0435858700002</v>
      </c>
      <c r="U8" s="269">
        <v>1048.6251723619998</v>
      </c>
      <c r="V8" s="269">
        <v>2087.7932763669996</v>
      </c>
      <c r="W8" s="269">
        <v>3152.2240129419997</v>
      </c>
      <c r="X8" s="269">
        <v>4232.9157134110001</v>
      </c>
    </row>
    <row r="9" spans="2:24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69">
        <v>83.945560999999998</v>
      </c>
      <c r="N9" s="269">
        <v>170.47798505</v>
      </c>
      <c r="O9" s="269">
        <v>258.51625372000001</v>
      </c>
      <c r="P9" s="269">
        <v>337.88221305000002</v>
      </c>
      <c r="Q9" s="269">
        <v>70.33006979999999</v>
      </c>
      <c r="R9" s="269">
        <v>109.59426245</v>
      </c>
      <c r="S9" s="269">
        <v>141.93431166000002</v>
      </c>
      <c r="T9" s="269">
        <v>172.32061951000003</v>
      </c>
      <c r="U9" s="269">
        <v>29.274036639999995</v>
      </c>
      <c r="V9" s="269">
        <v>56.525991949999991</v>
      </c>
      <c r="W9" s="269">
        <v>82.03537962999998</v>
      </c>
      <c r="X9" s="269">
        <v>106.13629700999998</v>
      </c>
    </row>
    <row r="10" spans="2:24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  <c r="J10" s="266">
        <v>317.05882447199997</v>
      </c>
      <c r="K10" s="266">
        <v>470.837184955</v>
      </c>
      <c r="L10" s="266">
        <v>627.02278302900004</v>
      </c>
      <c r="M10" s="269">
        <v>162.69627328000001</v>
      </c>
      <c r="N10" s="269">
        <v>327.34336460600002</v>
      </c>
      <c r="O10" s="269">
        <v>488.032753786</v>
      </c>
      <c r="P10" s="269">
        <v>651.68761323599995</v>
      </c>
      <c r="Q10" s="269">
        <v>157.12925240999999</v>
      </c>
      <c r="R10" s="269">
        <v>314.20568880999997</v>
      </c>
      <c r="S10" s="269">
        <v>474.31001737999998</v>
      </c>
      <c r="T10" s="269">
        <v>629.09258565999994</v>
      </c>
      <c r="U10" s="269">
        <v>139.42482776</v>
      </c>
      <c r="V10" s="269">
        <v>295.67298548999997</v>
      </c>
      <c r="W10" s="269">
        <v>446.15695939999989</v>
      </c>
      <c r="X10" s="269">
        <v>594.94883250999987</v>
      </c>
    </row>
    <row r="11" spans="2:24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266">
        <v>15.85</v>
      </c>
      <c r="K11" s="266">
        <v>22.59</v>
      </c>
      <c r="L11" s="266">
        <v>31.22</v>
      </c>
      <c r="M11" s="269">
        <v>7.98</v>
      </c>
      <c r="N11" s="269">
        <v>16.560000000000002</v>
      </c>
      <c r="O11" s="269">
        <v>24.32</v>
      </c>
      <c r="P11" s="269">
        <v>32.130000000000003</v>
      </c>
      <c r="Q11" s="269">
        <v>6.6999999999999993</v>
      </c>
      <c r="R11" s="269">
        <v>12.18</v>
      </c>
      <c r="S11" s="269">
        <v>16.900000000000002</v>
      </c>
      <c r="T11" s="269">
        <v>19.04</v>
      </c>
      <c r="U11" s="269">
        <v>4.87</v>
      </c>
      <c r="V11" s="269">
        <v>9.3099999999999987</v>
      </c>
      <c r="W11" s="269">
        <v>14.99</v>
      </c>
      <c r="X11" s="269">
        <v>20.03</v>
      </c>
    </row>
    <row r="12" spans="2:24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  <c r="R12" s="266">
        <v>0</v>
      </c>
      <c r="S12" s="266">
        <v>0</v>
      </c>
      <c r="T12" s="266">
        <v>0</v>
      </c>
      <c r="U12" s="266">
        <v>0</v>
      </c>
      <c r="V12" s="266">
        <v>0</v>
      </c>
      <c r="W12" s="266">
        <v>0</v>
      </c>
      <c r="X12" s="266">
        <v>0</v>
      </c>
    </row>
    <row r="13" spans="2:24" x14ac:dyDescent="0.25">
      <c r="B13" s="5"/>
      <c r="C13" s="265" t="s">
        <v>154</v>
      </c>
      <c r="D13" s="306">
        <v>0</v>
      </c>
      <c r="E13" s="306">
        <v>0</v>
      </c>
      <c r="F13" s="306">
        <v>0</v>
      </c>
      <c r="G13" s="306">
        <v>0</v>
      </c>
      <c r="H13" s="306">
        <v>0</v>
      </c>
      <c r="I13" s="306">
        <v>0</v>
      </c>
      <c r="J13" s="306">
        <v>0</v>
      </c>
      <c r="K13" s="306">
        <v>0</v>
      </c>
      <c r="L13" s="306">
        <v>0</v>
      </c>
      <c r="M13" s="306">
        <v>0</v>
      </c>
      <c r="N13" s="306">
        <v>0</v>
      </c>
      <c r="O13" s="306">
        <v>0</v>
      </c>
      <c r="P13" s="306">
        <v>0</v>
      </c>
      <c r="Q13" s="306">
        <v>0</v>
      </c>
      <c r="R13" s="306">
        <v>0</v>
      </c>
      <c r="S13" s="306">
        <v>0</v>
      </c>
      <c r="T13" s="306">
        <v>0</v>
      </c>
      <c r="U13" s="306">
        <v>0</v>
      </c>
      <c r="V13" s="306">
        <v>0</v>
      </c>
      <c r="W13" s="306">
        <v>0</v>
      </c>
      <c r="X13" s="306">
        <v>0</v>
      </c>
    </row>
    <row r="14" spans="2:24" x14ac:dyDescent="0.25">
      <c r="B14" s="5"/>
      <c r="C14" s="265" t="s">
        <v>155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6">
        <v>0</v>
      </c>
      <c r="T14" s="306">
        <v>0</v>
      </c>
      <c r="U14" s="306">
        <v>0</v>
      </c>
      <c r="V14" s="306">
        <v>0</v>
      </c>
      <c r="W14" s="306">
        <v>0</v>
      </c>
      <c r="X14" s="306">
        <v>0</v>
      </c>
    </row>
    <row r="15" spans="2:24" x14ac:dyDescent="0.25">
      <c r="B15" s="5"/>
      <c r="C15" s="265" t="s">
        <v>156</v>
      </c>
      <c r="D15" s="306">
        <v>0</v>
      </c>
      <c r="E15" s="306">
        <v>0</v>
      </c>
      <c r="F15" s="306">
        <v>0</v>
      </c>
      <c r="G15" s="306">
        <v>0</v>
      </c>
      <c r="H15" s="306">
        <v>0</v>
      </c>
      <c r="I15" s="306">
        <v>0</v>
      </c>
      <c r="J15" s="306">
        <v>0</v>
      </c>
      <c r="K15" s="306">
        <v>0</v>
      </c>
      <c r="L15" s="306">
        <v>0</v>
      </c>
      <c r="M15" s="306">
        <v>0</v>
      </c>
      <c r="N15" s="306">
        <v>0</v>
      </c>
      <c r="O15" s="306">
        <v>0</v>
      </c>
      <c r="P15" s="306">
        <v>0</v>
      </c>
      <c r="Q15" s="306">
        <v>0</v>
      </c>
      <c r="R15" s="306">
        <v>0</v>
      </c>
      <c r="S15" s="306">
        <v>0</v>
      </c>
      <c r="T15" s="306">
        <v>0</v>
      </c>
      <c r="U15" s="306">
        <v>0</v>
      </c>
      <c r="V15" s="306">
        <v>0</v>
      </c>
      <c r="W15" s="306">
        <v>0</v>
      </c>
      <c r="X15" s="306">
        <v>0</v>
      </c>
    </row>
    <row r="16" spans="2:24" x14ac:dyDescent="0.25">
      <c r="B16" s="5"/>
      <c r="C16" s="265" t="s">
        <v>316</v>
      </c>
      <c r="D16" s="306">
        <v>0</v>
      </c>
      <c r="E16" s="306">
        <v>0</v>
      </c>
      <c r="F16" s="306">
        <v>0</v>
      </c>
      <c r="G16" s="306">
        <v>0</v>
      </c>
      <c r="H16" s="306">
        <v>0</v>
      </c>
      <c r="I16" s="306">
        <v>0</v>
      </c>
      <c r="J16" s="306">
        <v>0</v>
      </c>
      <c r="K16" s="306">
        <v>0</v>
      </c>
      <c r="L16" s="306">
        <v>0</v>
      </c>
      <c r="M16" s="306">
        <v>0</v>
      </c>
      <c r="N16" s="306">
        <v>0</v>
      </c>
      <c r="O16" s="306">
        <v>0</v>
      </c>
      <c r="P16" s="306">
        <v>0</v>
      </c>
      <c r="Q16" s="306">
        <v>0</v>
      </c>
      <c r="R16" s="306">
        <v>0</v>
      </c>
      <c r="S16" s="306">
        <v>0</v>
      </c>
      <c r="T16" s="306">
        <v>0</v>
      </c>
      <c r="U16" s="306">
        <v>0</v>
      </c>
      <c r="V16" s="306">
        <v>0</v>
      </c>
      <c r="W16" s="306">
        <v>0</v>
      </c>
      <c r="X16" s="306">
        <v>0</v>
      </c>
    </row>
    <row r="17" spans="2:24" x14ac:dyDescent="0.25">
      <c r="B17" s="5"/>
      <c r="C17" s="265"/>
      <c r="D17" s="306"/>
      <c r="E17" s="306"/>
      <c r="F17" s="306"/>
      <c r="G17" s="306"/>
      <c r="H17" s="306"/>
      <c r="I17" s="306"/>
      <c r="J17" s="306"/>
      <c r="K17" s="306"/>
      <c r="L17" s="306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</row>
    <row r="18" spans="2:24" x14ac:dyDescent="0.25">
      <c r="B18" s="5"/>
      <c r="C18" s="259" t="s">
        <v>13</v>
      </c>
      <c r="D18" s="266">
        <v>2405</v>
      </c>
      <c r="E18" s="266">
        <v>585</v>
      </c>
      <c r="F18" s="266">
        <v>1185</v>
      </c>
      <c r="G18" s="266">
        <v>1952.1000000000001</v>
      </c>
      <c r="H18" s="266">
        <v>2633.95</v>
      </c>
      <c r="I18" s="266">
        <v>680.66540370799999</v>
      </c>
      <c r="J18" s="266">
        <v>1390.257065213</v>
      </c>
      <c r="K18" s="266">
        <v>2149.6646615219997</v>
      </c>
      <c r="L18" s="266">
        <v>2930.5148356129998</v>
      </c>
      <c r="M18" s="266">
        <v>795.4105937700001</v>
      </c>
      <c r="N18" s="266">
        <v>1638.049786868</v>
      </c>
      <c r="O18" s="266">
        <v>2454.4159182063399</v>
      </c>
      <c r="P18" s="266">
        <v>3257.0988225455199</v>
      </c>
      <c r="Q18" s="266">
        <v>761.90270809999993</v>
      </c>
      <c r="R18" s="266">
        <v>1477.9348849699998</v>
      </c>
      <c r="S18" s="266">
        <v>2182.8068795699996</v>
      </c>
      <c r="T18" s="266">
        <v>2888.5805066999997</v>
      </c>
      <c r="U18" s="266">
        <v>667.36421901599999</v>
      </c>
      <c r="V18" s="266">
        <v>1324.2218116409999</v>
      </c>
      <c r="W18" s="266">
        <v>1973.2268831379997</v>
      </c>
      <c r="X18" s="266">
        <v>2602.240640903</v>
      </c>
    </row>
    <row r="19" spans="2:24" x14ac:dyDescent="0.25">
      <c r="B19" s="5"/>
      <c r="C19" s="263" t="s">
        <v>14</v>
      </c>
      <c r="D19" s="266">
        <v>1577</v>
      </c>
      <c r="E19" s="266">
        <v>414</v>
      </c>
      <c r="F19" s="266">
        <v>840</v>
      </c>
      <c r="G19" s="266">
        <v>1806.15</v>
      </c>
      <c r="H19" s="266">
        <v>2434.33</v>
      </c>
      <c r="I19" s="266">
        <v>629.07127797800001</v>
      </c>
      <c r="J19" s="266">
        <v>1286.3259470830001</v>
      </c>
      <c r="K19" s="266">
        <v>1983.1403515019999</v>
      </c>
      <c r="L19" s="266">
        <v>2702.5911026829999</v>
      </c>
      <c r="M19" s="269">
        <v>738.42434333000006</v>
      </c>
      <c r="N19" s="269">
        <v>1521.5674138479999</v>
      </c>
      <c r="O19" s="269">
        <v>2275.9818089923401</v>
      </c>
      <c r="P19" s="269">
        <v>3013.67958140152</v>
      </c>
      <c r="Q19" s="269">
        <v>697.75032035999993</v>
      </c>
      <c r="R19" s="269">
        <v>1369.7788555399998</v>
      </c>
      <c r="S19" s="269">
        <v>2017.4859521699998</v>
      </c>
      <c r="T19" s="269">
        <v>2659.5153428399994</v>
      </c>
      <c r="U19" s="269">
        <v>606.56622740599994</v>
      </c>
      <c r="V19" s="269">
        <v>1198.5811181909999</v>
      </c>
      <c r="W19" s="269">
        <v>1778.3959737179998</v>
      </c>
      <c r="X19" s="269">
        <v>2338.8303642129999</v>
      </c>
    </row>
    <row r="20" spans="2:24" x14ac:dyDescent="0.25">
      <c r="B20" s="5"/>
      <c r="C20" s="263" t="s">
        <v>15</v>
      </c>
      <c r="D20" s="266">
        <v>828</v>
      </c>
      <c r="E20" s="266">
        <v>171</v>
      </c>
      <c r="F20" s="266">
        <v>345</v>
      </c>
      <c r="G20" s="266">
        <v>145.94999999999999</v>
      </c>
      <c r="H20" s="266">
        <v>199.62</v>
      </c>
      <c r="I20" s="266">
        <v>51.594125730000002</v>
      </c>
      <c r="J20" s="266">
        <v>103.93111812999999</v>
      </c>
      <c r="K20" s="266">
        <v>166.52431002</v>
      </c>
      <c r="L20" s="266">
        <v>227.92373293</v>
      </c>
      <c r="M20" s="269">
        <v>56.986250440000006</v>
      </c>
      <c r="N20" s="269">
        <v>116.48237302</v>
      </c>
      <c r="O20" s="269">
        <v>178.43410921399999</v>
      </c>
      <c r="P20" s="269">
        <v>243.41924114400001</v>
      </c>
      <c r="Q20" s="269">
        <v>64.152387739999995</v>
      </c>
      <c r="R20" s="269">
        <v>108.15602942999999</v>
      </c>
      <c r="S20" s="269">
        <v>165.32092740000002</v>
      </c>
      <c r="T20" s="269">
        <v>229.06516386000004</v>
      </c>
      <c r="U20" s="269">
        <v>60.797991610000018</v>
      </c>
      <c r="V20" s="269">
        <v>125.64069345000001</v>
      </c>
      <c r="W20" s="269">
        <v>194.83090942000001</v>
      </c>
      <c r="X20" s="269">
        <v>263.41027669000005</v>
      </c>
    </row>
    <row r="21" spans="2:24" x14ac:dyDescent="0.25">
      <c r="B21" s="5"/>
      <c r="C21" s="259"/>
      <c r="D21" s="306"/>
      <c r="E21" s="306"/>
      <c r="F21" s="306"/>
      <c r="G21" s="306"/>
      <c r="H21" s="306"/>
      <c r="I21" s="306"/>
      <c r="J21" s="306"/>
      <c r="K21" s="306"/>
      <c r="L21" s="306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</row>
    <row r="22" spans="2:24" x14ac:dyDescent="0.25">
      <c r="B22" s="5"/>
      <c r="C22" s="259" t="s">
        <v>16</v>
      </c>
      <c r="D22" s="266">
        <v>3363</v>
      </c>
      <c r="E22" s="266">
        <v>915.17858265999985</v>
      </c>
      <c r="F22" s="266">
        <v>1839.65</v>
      </c>
      <c r="G22" s="266">
        <v>1969.2100000000003</v>
      </c>
      <c r="H22" s="266">
        <v>2645.9054271140003</v>
      </c>
      <c r="I22" s="266">
        <v>673.43880974800004</v>
      </c>
      <c r="J22" s="266">
        <v>1384.3526717919999</v>
      </c>
      <c r="K22" s="266">
        <v>2087.1694437659999</v>
      </c>
      <c r="L22" s="266">
        <v>2800.6185013680001</v>
      </c>
      <c r="M22" s="269">
        <v>695.47369901699994</v>
      </c>
      <c r="N22" s="269">
        <v>1409.290832877</v>
      </c>
      <c r="O22" s="269">
        <v>2095.8614699916593</v>
      </c>
      <c r="P22" s="269">
        <v>2774.0872884384812</v>
      </c>
      <c r="Q22" s="269">
        <v>648.94321767000019</v>
      </c>
      <c r="R22" s="269">
        <v>1283.51802157</v>
      </c>
      <c r="S22" s="269">
        <v>1894.49347029</v>
      </c>
      <c r="T22" s="269">
        <v>2458.9162843400004</v>
      </c>
      <c r="U22" s="269">
        <v>554.82981774599978</v>
      </c>
      <c r="V22" s="269">
        <v>1125.0804421659996</v>
      </c>
      <c r="W22" s="269">
        <v>1722.1794688339996</v>
      </c>
      <c r="X22" s="269">
        <v>2351.7902020279998</v>
      </c>
    </row>
    <row r="23" spans="2:24" x14ac:dyDescent="0.25">
      <c r="B23" s="5"/>
      <c r="C23" s="259" t="s">
        <v>17</v>
      </c>
      <c r="D23" s="266">
        <v>502</v>
      </c>
      <c r="E23" s="266">
        <v>115</v>
      </c>
      <c r="F23" s="266">
        <v>227.36</v>
      </c>
      <c r="G23" s="266">
        <v>354.49</v>
      </c>
      <c r="H23" s="266">
        <v>490.67</v>
      </c>
      <c r="I23" s="266">
        <v>106.09177568699999</v>
      </c>
      <c r="J23" s="266">
        <v>218.25289663999999</v>
      </c>
      <c r="K23" s="266">
        <v>421.49437836999999</v>
      </c>
      <c r="L23" s="266">
        <v>597.06520701900001</v>
      </c>
      <c r="M23" s="269">
        <v>131.13273521000002</v>
      </c>
      <c r="N23" s="269">
        <v>262.17118297399998</v>
      </c>
      <c r="O23" s="269">
        <v>408.64737269599999</v>
      </c>
      <c r="P23" s="269">
        <v>643.30314983100004</v>
      </c>
      <c r="Q23" s="269">
        <v>184.51785287999999</v>
      </c>
      <c r="R23" s="269">
        <v>466.11325180000006</v>
      </c>
      <c r="S23" s="269">
        <v>747.72011093000015</v>
      </c>
      <c r="T23" s="269">
        <v>1211.1732510300001</v>
      </c>
      <c r="U23" s="269">
        <v>200.26475552799999</v>
      </c>
      <c r="V23" s="269">
        <v>419.00535997600002</v>
      </c>
      <c r="W23" s="269">
        <v>602.14058299500005</v>
      </c>
      <c r="X23" s="269">
        <v>890.03571726700011</v>
      </c>
    </row>
    <row r="24" spans="2:24" x14ac:dyDescent="0.25">
      <c r="B24" s="5"/>
      <c r="C24" s="259" t="s">
        <v>18</v>
      </c>
      <c r="D24" s="266">
        <v>2861</v>
      </c>
      <c r="E24" s="266">
        <v>800.17858265999985</v>
      </c>
      <c r="F24" s="266">
        <v>1612.29</v>
      </c>
      <c r="G24" s="266">
        <v>1614.7200000000003</v>
      </c>
      <c r="H24" s="266">
        <v>2155.2354271140002</v>
      </c>
      <c r="I24" s="266">
        <v>567.34703406100004</v>
      </c>
      <c r="J24" s="266">
        <v>1166.0997751519999</v>
      </c>
      <c r="K24" s="266">
        <v>1665.6750653959998</v>
      </c>
      <c r="L24" s="266">
        <v>2203.5532943490002</v>
      </c>
      <c r="M24" s="269">
        <v>564.34096380699998</v>
      </c>
      <c r="N24" s="269">
        <v>1147.119649903</v>
      </c>
      <c r="O24" s="269">
        <v>1687.2140972956593</v>
      </c>
      <c r="P24" s="269">
        <v>2130.7841386074811</v>
      </c>
      <c r="Q24" s="269">
        <v>464.42536479000023</v>
      </c>
      <c r="R24" s="269">
        <v>817.40476976999992</v>
      </c>
      <c r="S24" s="269">
        <v>1146.7733593599999</v>
      </c>
      <c r="T24" s="269">
        <v>1247.7430333100003</v>
      </c>
      <c r="U24" s="269">
        <v>354.56506221799975</v>
      </c>
      <c r="V24" s="269">
        <v>706.07508218999953</v>
      </c>
      <c r="W24" s="269">
        <v>1120.0388858389997</v>
      </c>
      <c r="X24" s="269">
        <v>1461.7544847609997</v>
      </c>
    </row>
    <row r="25" spans="2:24" x14ac:dyDescent="0.25">
      <c r="B25" s="5"/>
      <c r="C25" s="259"/>
      <c r="D25" s="306"/>
      <c r="E25" s="306"/>
      <c r="F25" s="306"/>
      <c r="G25" s="306"/>
      <c r="H25" s="306"/>
      <c r="I25" s="306"/>
      <c r="J25" s="306"/>
      <c r="K25" s="306"/>
      <c r="L25" s="306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</row>
    <row r="26" spans="2:24" x14ac:dyDescent="0.25">
      <c r="B26" s="5"/>
      <c r="C26" s="259" t="s">
        <v>20</v>
      </c>
      <c r="D26" s="266">
        <v>2652</v>
      </c>
      <c r="E26" s="266">
        <v>626</v>
      </c>
      <c r="F26" s="266">
        <v>1247</v>
      </c>
      <c r="G26" s="266">
        <v>1903</v>
      </c>
      <c r="H26" s="266">
        <v>2591.79</v>
      </c>
      <c r="I26" s="266">
        <v>638.12416071100006</v>
      </c>
      <c r="J26" s="266">
        <v>1287.0855112515401</v>
      </c>
      <c r="K26" s="266">
        <v>1894.5420701635401</v>
      </c>
      <c r="L26" s="266">
        <v>2609.2001018845399</v>
      </c>
      <c r="M26" s="269">
        <v>601.01126392563799</v>
      </c>
      <c r="N26" s="269">
        <v>1274.8378647021</v>
      </c>
      <c r="O26" s="269">
        <v>1922.9411031173513</v>
      </c>
      <c r="P26" s="269">
        <v>2546.4966740160198</v>
      </c>
      <c r="Q26" s="269">
        <v>615.50979001999997</v>
      </c>
      <c r="R26" s="269">
        <v>1166.3214120600001</v>
      </c>
      <c r="S26" s="269">
        <v>1708.3603275299999</v>
      </c>
      <c r="T26" s="269">
        <v>2266.2158258699997</v>
      </c>
      <c r="U26" s="269">
        <v>575.72396405747145</v>
      </c>
      <c r="V26" s="269">
        <v>1143.0271281052935</v>
      </c>
      <c r="W26" s="269">
        <v>1754.5476263986457</v>
      </c>
      <c r="X26" s="269">
        <v>2433.3566379187796</v>
      </c>
    </row>
    <row r="27" spans="2:24" x14ac:dyDescent="0.25">
      <c r="B27" s="5"/>
      <c r="C27" s="259" t="s">
        <v>322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  <c r="J27" s="266">
        <v>1287.0855112515442</v>
      </c>
      <c r="K27" s="266">
        <v>1894.5420701635401</v>
      </c>
      <c r="L27" s="266">
        <v>2609.2001018845399</v>
      </c>
      <c r="M27" s="267">
        <v>601.01126392563799</v>
      </c>
      <c r="N27" s="267">
        <v>1274.8378647021</v>
      </c>
      <c r="O27" s="267">
        <v>1922.9411031173513</v>
      </c>
      <c r="P27" s="267">
        <v>2546.4966740160198</v>
      </c>
      <c r="Q27" s="269">
        <v>615.50979001999997</v>
      </c>
      <c r="R27" s="269">
        <v>1166.3214120600001</v>
      </c>
      <c r="S27" s="269">
        <v>1708.3603275299999</v>
      </c>
      <c r="T27" s="269">
        <v>2266.2158258699997</v>
      </c>
      <c r="U27" s="269">
        <v>575.72396405747145</v>
      </c>
      <c r="V27" s="269">
        <v>1143.0271281052935</v>
      </c>
      <c r="W27" s="269">
        <v>1754.5476263986457</v>
      </c>
      <c r="X27" s="269">
        <v>2433.3566379187796</v>
      </c>
    </row>
    <row r="28" spans="2:24" x14ac:dyDescent="0.25">
      <c r="B28" s="5"/>
      <c r="C28" s="259" t="s">
        <v>158</v>
      </c>
      <c r="D28" s="306">
        <v>0</v>
      </c>
      <c r="E28" s="306">
        <v>0</v>
      </c>
      <c r="F28" s="306">
        <v>0</v>
      </c>
      <c r="G28" s="306">
        <v>0</v>
      </c>
      <c r="H28" s="306">
        <v>0</v>
      </c>
      <c r="I28" s="306">
        <v>0</v>
      </c>
      <c r="J28" s="306">
        <v>0</v>
      </c>
      <c r="K28" s="306">
        <v>0</v>
      </c>
      <c r="L28" s="306">
        <v>0</v>
      </c>
      <c r="M28" s="306">
        <v>0</v>
      </c>
      <c r="N28" s="306">
        <v>0</v>
      </c>
      <c r="O28" s="306">
        <v>0</v>
      </c>
      <c r="P28" s="306">
        <v>0</v>
      </c>
      <c r="Q28" s="306">
        <v>0</v>
      </c>
      <c r="R28" s="306">
        <v>0</v>
      </c>
      <c r="S28" s="306">
        <v>0</v>
      </c>
      <c r="T28" s="306">
        <v>0</v>
      </c>
      <c r="U28" s="306">
        <v>0</v>
      </c>
      <c r="V28" s="306">
        <v>0</v>
      </c>
      <c r="W28" s="306">
        <v>0</v>
      </c>
      <c r="X28" s="306">
        <v>0</v>
      </c>
    </row>
    <row r="29" spans="2:24" x14ac:dyDescent="0.25">
      <c r="B29" s="5"/>
      <c r="C29" s="259" t="s">
        <v>157</v>
      </c>
      <c r="D29" s="306">
        <v>0</v>
      </c>
      <c r="E29" s="306">
        <v>0</v>
      </c>
      <c r="F29" s="306">
        <v>0</v>
      </c>
      <c r="G29" s="306">
        <v>0</v>
      </c>
      <c r="H29" s="306">
        <v>0</v>
      </c>
      <c r="I29" s="306">
        <v>0</v>
      </c>
      <c r="J29" s="306">
        <v>0</v>
      </c>
      <c r="K29" s="306">
        <v>0</v>
      </c>
      <c r="L29" s="306">
        <v>0</v>
      </c>
      <c r="M29" s="306">
        <v>0</v>
      </c>
      <c r="N29" s="306">
        <v>0</v>
      </c>
      <c r="O29" s="306">
        <v>0</v>
      </c>
      <c r="P29" s="306">
        <v>0</v>
      </c>
      <c r="Q29" s="306">
        <v>0</v>
      </c>
      <c r="R29" s="306">
        <v>0</v>
      </c>
      <c r="S29" s="306">
        <v>0</v>
      </c>
      <c r="T29" s="306">
        <v>0</v>
      </c>
      <c r="U29" s="306">
        <v>0</v>
      </c>
      <c r="V29" s="306">
        <v>0</v>
      </c>
      <c r="W29" s="306">
        <v>0</v>
      </c>
      <c r="X29" s="306">
        <v>0</v>
      </c>
    </row>
    <row r="30" spans="2:24" x14ac:dyDescent="0.25">
      <c r="B30" s="5"/>
      <c r="C30" s="259" t="s">
        <v>317</v>
      </c>
      <c r="D30" s="306">
        <v>0</v>
      </c>
      <c r="E30" s="306">
        <v>0</v>
      </c>
      <c r="F30" s="306">
        <v>0</v>
      </c>
      <c r="G30" s="306">
        <v>0</v>
      </c>
      <c r="H30" s="306">
        <v>0</v>
      </c>
      <c r="I30" s="306">
        <v>0</v>
      </c>
      <c r="J30" s="306">
        <v>0</v>
      </c>
      <c r="K30" s="306">
        <v>0</v>
      </c>
      <c r="L30" s="306">
        <v>0</v>
      </c>
      <c r="M30" s="306">
        <v>0</v>
      </c>
      <c r="N30" s="306">
        <v>0</v>
      </c>
      <c r="O30" s="306">
        <v>0</v>
      </c>
      <c r="P30" s="306">
        <v>0</v>
      </c>
      <c r="Q30" s="306">
        <v>0</v>
      </c>
      <c r="R30" s="306">
        <v>0</v>
      </c>
      <c r="S30" s="306">
        <v>0</v>
      </c>
      <c r="T30" s="306">
        <v>0</v>
      </c>
      <c r="U30" s="306">
        <v>0</v>
      </c>
      <c r="V30" s="306">
        <v>0</v>
      </c>
      <c r="W30" s="306">
        <v>0</v>
      </c>
      <c r="X30" s="306">
        <v>0</v>
      </c>
    </row>
    <row r="31" spans="2:24" x14ac:dyDescent="0.25">
      <c r="B31" s="5"/>
      <c r="C31" s="259" t="s">
        <v>318</v>
      </c>
      <c r="D31" s="306">
        <v>0</v>
      </c>
      <c r="E31" s="306">
        <v>0</v>
      </c>
      <c r="F31" s="306">
        <v>0</v>
      </c>
      <c r="G31" s="306">
        <v>0</v>
      </c>
      <c r="H31" s="306">
        <v>0</v>
      </c>
      <c r="I31" s="306">
        <v>0</v>
      </c>
      <c r="J31" s="306">
        <v>0</v>
      </c>
      <c r="K31" s="306">
        <v>0</v>
      </c>
      <c r="L31" s="306">
        <v>0</v>
      </c>
      <c r="M31" s="306">
        <v>0</v>
      </c>
      <c r="N31" s="306">
        <v>0</v>
      </c>
      <c r="O31" s="306">
        <v>0</v>
      </c>
      <c r="P31" s="306">
        <v>0</v>
      </c>
      <c r="Q31" s="306">
        <v>0</v>
      </c>
      <c r="R31" s="306">
        <v>0</v>
      </c>
      <c r="S31" s="306">
        <v>0</v>
      </c>
      <c r="T31" s="306">
        <v>0</v>
      </c>
      <c r="U31" s="306">
        <v>0</v>
      </c>
      <c r="V31" s="306">
        <v>0</v>
      </c>
      <c r="W31" s="306">
        <v>0</v>
      </c>
      <c r="X31" s="306">
        <v>0</v>
      </c>
    </row>
    <row r="32" spans="2:24" x14ac:dyDescent="0.25">
      <c r="B32" s="5"/>
      <c r="C32" s="259"/>
      <c r="D32" s="266"/>
      <c r="E32" s="266"/>
      <c r="F32" s="266"/>
      <c r="G32" s="266"/>
      <c r="H32" s="266"/>
      <c r="I32" s="266"/>
      <c r="J32" s="266"/>
      <c r="K32" s="266"/>
      <c r="L32" s="266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</row>
    <row r="33" spans="2:24" x14ac:dyDescent="0.25">
      <c r="B33" s="5"/>
      <c r="C33" s="259" t="s">
        <v>321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266">
        <v>0</v>
      </c>
      <c r="T33" s="266">
        <v>0</v>
      </c>
      <c r="U33" s="266">
        <v>0</v>
      </c>
      <c r="V33" s="266">
        <v>0</v>
      </c>
      <c r="W33" s="266">
        <v>0</v>
      </c>
      <c r="X33" s="266">
        <v>0</v>
      </c>
    </row>
    <row r="34" spans="2:24" x14ac:dyDescent="0.25">
      <c r="B34" s="5"/>
      <c r="C34" s="259"/>
      <c r="D34" s="266"/>
      <c r="E34" s="266"/>
      <c r="F34" s="266"/>
      <c r="G34" s="266"/>
      <c r="H34" s="266"/>
      <c r="I34" s="266"/>
      <c r="J34" s="266"/>
      <c r="K34" s="266"/>
      <c r="L34" s="266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</row>
    <row r="35" spans="2:24" x14ac:dyDescent="0.25">
      <c r="B35" s="5"/>
      <c r="C35" s="259" t="s">
        <v>19</v>
      </c>
      <c r="D35" s="266">
        <v>1319.35</v>
      </c>
      <c r="E35" s="266">
        <v>312</v>
      </c>
      <c r="F35" s="266">
        <v>565</v>
      </c>
      <c r="G35" s="266">
        <v>1636.2600000000002</v>
      </c>
      <c r="H35" s="266">
        <v>2233.274572886</v>
      </c>
      <c r="I35" s="266">
        <v>594.18570839000006</v>
      </c>
      <c r="J35" s="266">
        <v>1098.9646510499995</v>
      </c>
      <c r="K35" s="266">
        <v>1596.9406774500001</v>
      </c>
      <c r="L35" s="266">
        <v>2258.9238725199993</v>
      </c>
      <c r="M35" s="269">
        <v>524.49875530300005</v>
      </c>
      <c r="N35" s="269">
        <v>1038.67153968</v>
      </c>
      <c r="O35" s="269">
        <v>1689.6500565500012</v>
      </c>
      <c r="P35" s="269">
        <v>2265.2672697099988</v>
      </c>
      <c r="Q35" s="269">
        <v>607.75364313999967</v>
      </c>
      <c r="R35" s="269">
        <v>1024.2862689599999</v>
      </c>
      <c r="S35" s="269">
        <v>1486.8715641499998</v>
      </c>
      <c r="T35" s="269">
        <v>2027.5565020899994</v>
      </c>
      <c r="U35" s="269">
        <v>534.94360435500016</v>
      </c>
      <c r="V35" s="269">
        <v>1044.0692653230003</v>
      </c>
      <c r="W35" s="269">
        <v>1590.6155176410005</v>
      </c>
      <c r="X35" s="269">
        <v>2251.4864631040004</v>
      </c>
    </row>
    <row r="36" spans="2:24" x14ac:dyDescent="0.25">
      <c r="B36" s="5"/>
      <c r="C36" s="259"/>
      <c r="D36" s="266"/>
      <c r="E36" s="266"/>
      <c r="F36" s="266"/>
      <c r="G36" s="266"/>
      <c r="H36" s="266"/>
      <c r="I36" s="266"/>
      <c r="J36" s="266"/>
      <c r="K36" s="266"/>
      <c r="L36" s="266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</row>
    <row r="37" spans="2:24" x14ac:dyDescent="0.25">
      <c r="B37" s="5"/>
      <c r="C37" s="259" t="s">
        <v>21</v>
      </c>
      <c r="D37" s="266">
        <v>1528</v>
      </c>
      <c r="E37" s="266">
        <v>486</v>
      </c>
      <c r="F37" s="266">
        <v>930</v>
      </c>
      <c r="G37" s="266">
        <v>1347.9800000000005</v>
      </c>
      <c r="H37" s="266">
        <v>1796.72</v>
      </c>
      <c r="I37" s="266">
        <v>523.40858174000005</v>
      </c>
      <c r="J37" s="266">
        <v>977.97891495045519</v>
      </c>
      <c r="K37" s="266">
        <v>1368.07367268246</v>
      </c>
      <c r="L37" s="266">
        <v>1853.2770649844599</v>
      </c>
      <c r="M37" s="269">
        <v>487.82845518436199</v>
      </c>
      <c r="N37" s="269">
        <v>910.95367343089595</v>
      </c>
      <c r="O37" s="269">
        <v>1453.9230507283091</v>
      </c>
      <c r="P37" s="269">
        <v>1849.55473430146</v>
      </c>
      <c r="Q37" s="269">
        <v>456.66921790999993</v>
      </c>
      <c r="R37" s="269">
        <v>675.36962666999978</v>
      </c>
      <c r="S37" s="269">
        <v>925.28459597999972</v>
      </c>
      <c r="T37" s="269">
        <v>1009.0837095300001</v>
      </c>
      <c r="U37" s="269">
        <v>313.7863099455285</v>
      </c>
      <c r="V37" s="269">
        <v>607.11555070770657</v>
      </c>
      <c r="W37" s="269">
        <v>956.10429140135454</v>
      </c>
      <c r="X37" s="269">
        <v>1279.8775863962207</v>
      </c>
    </row>
    <row r="38" spans="2:24" x14ac:dyDescent="0.25">
      <c r="B38" s="239"/>
      <c r="C38" s="259"/>
      <c r="D38" s="266"/>
      <c r="E38" s="266"/>
      <c r="F38" s="266"/>
      <c r="G38" s="266"/>
      <c r="H38" s="266"/>
      <c r="I38" s="266"/>
      <c r="J38" s="266"/>
      <c r="K38" s="266"/>
      <c r="L38" s="266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</row>
    <row r="39" spans="2:24" x14ac:dyDescent="0.25">
      <c r="B39" s="7"/>
      <c r="C39" s="259" t="s">
        <v>268</v>
      </c>
      <c r="D39" s="266">
        <v>1528</v>
      </c>
      <c r="E39" s="266">
        <v>486</v>
      </c>
      <c r="F39" s="266">
        <v>930.27999999999986</v>
      </c>
      <c r="G39" s="266">
        <v>1347.9800000000005</v>
      </c>
      <c r="H39" s="266">
        <v>1796.72</v>
      </c>
      <c r="I39" s="266">
        <v>523.40858174000005</v>
      </c>
      <c r="J39" s="266">
        <v>977.97891495045519</v>
      </c>
      <c r="K39" s="266">
        <v>1368.07367268246</v>
      </c>
      <c r="L39" s="266">
        <v>1853.2770649844599</v>
      </c>
      <c r="M39" s="269">
        <v>487.82845518436199</v>
      </c>
      <c r="N39" s="269">
        <v>910.95367343089595</v>
      </c>
      <c r="O39" s="269">
        <v>1453.9230507283091</v>
      </c>
      <c r="P39" s="269">
        <v>1849.55473430146</v>
      </c>
      <c r="Q39" s="269">
        <v>456.66921790999993</v>
      </c>
      <c r="R39" s="269">
        <v>675.36962666999978</v>
      </c>
      <c r="S39" s="269">
        <v>925.28459597999972</v>
      </c>
      <c r="T39" s="269">
        <v>1009.0837095300001</v>
      </c>
      <c r="U39" s="269">
        <v>313.7863099455285</v>
      </c>
      <c r="V39" s="269">
        <v>607.11555070770657</v>
      </c>
      <c r="W39" s="269">
        <v>956.10429140135454</v>
      </c>
      <c r="X39" s="269">
        <v>1279.8775863962207</v>
      </c>
    </row>
    <row r="41" spans="2:24" x14ac:dyDescent="0.25">
      <c r="C41" s="1" t="s">
        <v>320</v>
      </c>
      <c r="D41" s="268"/>
      <c r="E41" s="268"/>
      <c r="F41" s="268"/>
      <c r="I41" s="268"/>
    </row>
    <row r="42" spans="2:24" x14ac:dyDescent="0.25">
      <c r="E42" s="268"/>
      <c r="F42" s="268"/>
    </row>
  </sheetData>
  <mergeCells count="3">
    <mergeCell ref="B1:X1"/>
    <mergeCell ref="B2:X2"/>
    <mergeCell ref="B3:X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Ind Sept19</vt:lpstr>
      <vt:lpstr>Ind Jun19</vt:lpstr>
      <vt:lpstr>Ind Marz19</vt:lpstr>
      <vt:lpstr>Banco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2022-03-30T19:54:21Z</dcterms:modified>
</cp:coreProperties>
</file>