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3-2022\"/>
    </mc:Choice>
  </mc:AlternateContent>
  <xr:revisionPtr revIDLastSave="0" documentId="13_ncr:1_{B2BEC898-EC55-4F94-9F56-DA8D36577646}" xr6:coauthVersionLast="47" xr6:coauthVersionMax="47" xr10:uidLastSave="{00000000-0000-0000-0000-000000000000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MICI BS" sheetId="51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4" i="51" l="1"/>
  <c r="W34" i="51"/>
  <c r="V34" i="51"/>
  <c r="U34" i="51"/>
  <c r="T34" i="51"/>
  <c r="X30" i="51"/>
  <c r="W30" i="51"/>
  <c r="V30" i="51"/>
  <c r="U30" i="51"/>
  <c r="T30" i="51"/>
  <c r="X21" i="51"/>
  <c r="W21" i="51"/>
  <c r="V21" i="51"/>
  <c r="U21" i="51"/>
  <c r="T21" i="51"/>
  <c r="X14" i="51"/>
  <c r="W14" i="51"/>
  <c r="V14" i="51"/>
  <c r="U14" i="51"/>
  <c r="T14" i="51"/>
  <c r="X32" i="51" l="1"/>
  <c r="U32" i="51"/>
  <c r="T32" i="51"/>
  <c r="V32" i="51"/>
  <c r="W32" i="51"/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<sst xmlns="http://schemas.openxmlformats.org/spreadsheetml/2006/main" count="610" uniqueCount="325">
  <si>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</si>
  <si>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</si>
  <si>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</si>
  <si>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</si>
  <si>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</si>
  <si>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</si>
  <si>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</si>
  <si>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</si>
  <si>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</si>
  <si>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</si>
  <si>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</si>
  <si>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</si>
  <si>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</si>
  <si>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</si>
  <si>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</si>
  <si>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</si>
  <si>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</si>
  <si>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</si>
  <si>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</si>
  <si>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</si>
  <si>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</si>
  <si>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</si>
  <si>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</si>
  <si>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</si>
  <si>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</si>
  <si>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</si>
  <si>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</si>
  <si>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</si>
  <si>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</si>
  <si>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</si>
  <si>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</si>
  <si>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</si>
  <si>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</si>
  <si>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</si>
  <si>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</si>
  <si>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</si>
  <si>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</si>
  <si>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</si>
  <si>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</si>
  <si>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</si>
  <si>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</si>
  <si>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</si>
  <si>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</si>
  <si>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</si>
  <si>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</si>
  <si>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</si>
  <si>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</si>
  <si>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</si>
  <si>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</si>
  <si>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</si>
  <si>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</si>
  <si>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</si>
  <si>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</si>
  <si>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</si>
  <si>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</si>
  <si>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</si>
  <si>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</si>
  <si>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</si>
  <si>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</si>
  <si>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</si>
  <si>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</si>
  <si>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</si>
  <si>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</si>
  <si>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</si>
  <si>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</si>
  <si>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</si>
  <si>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</si>
  <si>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</si>
  <si>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</si>
  <si>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</si>
  <si>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</si>
  <si>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</si>
  <si>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</si>
  <si>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</si>
  <si>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</si>
  <si>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</si>
  <si>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</si>
  <si>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</si>
  <si>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</si>
  <si>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</si>
  <si>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</si>
  <si>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</si>
  <si>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</si>
  <si>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</si>
  <si>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</si>
  <si>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</si>
  <si>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</si>
  <si>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</si>
  <si>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</si>
  <si>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</si>
  <si>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</si>
  <si>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</si>
  <si>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</si>
  <si>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</si>
  <si>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</si>
  <si>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</si>
  <si>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</si>
  <si>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</si>
  <si>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</si>
  <si>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</si>
  <si>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</si>
  <si>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</si>
  <si>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</si>
  <si>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</si>
  <si>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</si>
  <si>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</si>
  <si>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</si>
  <si>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</si>
  <si>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</si>
  <si>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</si>
  <si>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</si>
  <si>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</si>
  <si>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</si>
  <si>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</si>
  <si>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</si>
  <si>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</si>
  <si>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</si>
  <si>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</si>
  <si>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</si>
  <si>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</si>
  <si>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</si>
  <si>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</si>
  <si>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</si>
  <si>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</si>
  <si>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</si>
  <si>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</si>
  <si>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</si>
  <si>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</si>
  <si>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</si>
  <si>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</si>
  <si>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</si>
  <si>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</si>
  <si>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</si>
  <si>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</si>
  <si>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</si>
  <si>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</si>
  <si>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</si>
  <si>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</si>
  <si>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</si>
  <si>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</si>
  <si>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</si>
  <si>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</si>
  <si>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</si>
  <si>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</si>
  <si>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</si>
  <si>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</si>
  <si>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</si>
  <si>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</si>
  <si>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</si>
  <si>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</si>
  <si>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</si>
  <si>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</si>
  <si>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</si>
  <si>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</si>
  <si>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</si>
  <si>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</si>
  <si>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</si>
  <si>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</si>
  <si>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</si>
  <si>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</si>
  <si>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</si>
  <si>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</si>
  <si>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</si>
  <si>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</si>
  <si>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</si>
  <si>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</si>
  <si>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</si>
  <si>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</si>
  <si>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</si>
  <si>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</si>
  <si>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</si>
  <si>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</si>
  <si>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</si>
  <si>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</si>
  <si>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</si>
  <si>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</si>
  <si>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</si>
  <si>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</si>
  <si>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</si>
  <si>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</si>
  <si>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</si>
  <si>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</si>
  <si>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</si>
  <si>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</si>
  <si>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</si>
  <si>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</si>
  <si>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</si>
  <si>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</si>
  <si>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</si>
  <si>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</si>
  <si>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</si>
  <si>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</si>
  <si>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</si>
  <si>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</si>
  <si>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</si>
  <si>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</si>
  <si>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</si>
  <si>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</si>
  <si>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</si>
  <si>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</si>
  <si>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</si>
  <si>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</si>
  <si>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</si>
  <si>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</si>
  <si>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</si>
  <si>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</si>
  <si>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</si>
  <si>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</si>
  <si>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</si>
  <si>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</si>
  <si>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</si>
  <si>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</si>
  <si>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</si>
  <si>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</si>
  <si>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</si>
  <si>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</si>
  <si>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</si>
  <si>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</si>
  <si>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</si>
  <si>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</si>
  <si>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</si>
  <si>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</si>
  <si>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</si>
  <si>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</si>
  <si>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</si>
  <si>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</si>
  <si>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</si>
  <si>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</si>
  <si>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</si>
  <si>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</si>
  <si>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</si>
  <si>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</si>
  <si>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</si>
  <si>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</si>
  <si>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</si>
  <si>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</si>
  <si>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</si>
  <si>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</si>
  <si>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</si>
  <si>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</si>
  <si>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</si>
  <si>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</si>
  <si>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</si>
  <si>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</si>
  <si>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</si>
  <si>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</si>
  <si>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</si>
  <si>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</si>
  <si>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</si>
  <si>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</si>
  <si>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</si>
  <si>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</si>
  <si>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</si>
  <si>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</si>
  <si>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</si>
  <si>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</si>
  <si>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</si>
  <si>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</si>
  <si>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</si>
  <si>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</si>
  <si>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</si>
  <si>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</si>
  <si>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</si>
  <si>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</si>
  <si>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</si>
  <si>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</si>
  <si>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</si>
  <si>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</si>
  <si>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</si>
  <si>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</si>
  <si>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</si>
  <si>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</si>
  <si>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</si>
  <si>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</si>
  <si>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</si>
  <si>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</si>
  <si>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</si>
  <si>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</si>
  <si>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</si>
  <si>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</si>
  <si>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</si>
  <si>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</si>
  <si>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</si>
  <si>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</si>
  <si>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</si>
  <si>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</si>
  <si>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</si>
  <si>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</si>
  <si>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</si>
  <si>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</si>
  <si>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</si>
  <si>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</si>
  <si>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</si>
  <si>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</si>
  <si>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</si>
  <si>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</si>
  <si>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</si>
  <si>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</si>
  <si>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</si>
  <si>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</si>
  <si>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</si>
  <si>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</si>
  <si>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</si>
  <si>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</si>
  <si>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</si>
  <si>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</si>
  <si>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</si>
  <si>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</si>
  <si>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</si>
  <si>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</si>
  <si>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</si>
  <si>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</si>
  <si>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</si>
  <si>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Junio 2020/ Junio 2021</t>
  </si>
  <si>
    <t>Bancos Jun 2021</t>
  </si>
  <si>
    <t>Bancos Sept 2021</t>
  </si>
  <si>
    <t>Bancos Dic 2021</t>
  </si>
  <si>
    <t>MICI Dic 2017</t>
  </si>
  <si>
    <t>MICI Dic 2018</t>
  </si>
  <si>
    <t>MICI Dic 2019</t>
  </si>
  <si>
    <t>MICI Dic 2020</t>
  </si>
  <si>
    <t>MICI Dic 2021</t>
  </si>
  <si>
    <t xml:space="preserve"> Cartera Crediticia Neta (1)</t>
  </si>
  <si>
    <t xml:space="preserve"> Otros Pasivos (2)</t>
  </si>
  <si>
    <t>Diciembre 2017/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</si>
</sst>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40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43" fontId="5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27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28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27" t="s">
        <v>140</v>
      </c>
      <c r="B2" s="74"/>
      <c r="C2" s="75"/>
      <c r="D2" s="76"/>
    </row>
    <row r="3" spans="1:5" s="77" customFormat="1" ht="66.599999999999994" customHeight="1" thickBot="1" x14ac:dyDescent="0.3">
      <c r="A3" s="328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30" t="s">
        <v>253</v>
      </c>
      <c r="D2" s="330"/>
    </row>
    <row r="3" spans="2:31" s="225" customFormat="1" ht="10.15" customHeight="1" x14ac:dyDescent="0.2"/>
    <row r="4" spans="2:31" s="225" customFormat="1" ht="24" customHeight="1" x14ac:dyDescent="0.2">
      <c r="B4" s="329"/>
      <c r="C4" s="329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31" t="s">
        <v>119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</row>
    <row r="2" spans="2:28" ht="18.75" x14ac:dyDescent="0.25">
      <c r="B2" s="331" t="s">
        <v>273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</row>
    <row r="3" spans="2:28" ht="18.75" x14ac:dyDescent="0.25">
      <c r="B3" s="331" t="s">
        <v>274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</row>
    <row r="4" spans="2:28" ht="18.75" x14ac:dyDescent="0.25">
      <c r="B4" s="331" t="s">
        <v>313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</row>
    <row r="5" spans="2:28" ht="18.75" x14ac:dyDescent="0.25">
      <c r="B5" s="324"/>
      <c r="C5" s="324"/>
      <c r="D5" s="324"/>
      <c r="E5" s="324"/>
      <c r="F5" s="324"/>
      <c r="G5" s="324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24"/>
      <c r="Y5" s="324"/>
    </row>
    <row r="6" spans="2:28" ht="30" x14ac:dyDescent="0.25">
      <c r="B6" s="262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314</v>
      </c>
      <c r="V6" s="254" t="s">
        <v>315</v>
      </c>
      <c r="W6" s="254" t="s">
        <v>316</v>
      </c>
      <c r="X6" s="270" t="s">
        <v>259</v>
      </c>
      <c r="Y6" s="303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1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1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1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1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1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7086.7928595673902</v>
      </c>
      <c r="U13" s="322">
        <v>6913.8473846329998</v>
      </c>
      <c r="V13" s="322"/>
      <c r="W13" s="322"/>
      <c r="X13" s="276">
        <f>+U13-Q13</f>
        <v>821.27912233000006</v>
      </c>
      <c r="Y13" s="301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0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1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1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1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0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2"/>
      <c r="Z22" s="255"/>
    </row>
    <row r="23" spans="2:27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2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1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1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1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1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5542.3731211069999</v>
      </c>
      <c r="U29" s="322">
        <v>5703.846116836</v>
      </c>
      <c r="V29" s="322"/>
      <c r="W29" s="322"/>
      <c r="X29" s="276">
        <f>+U29-Q29</f>
        <v>-654.26925495399973</v>
      </c>
      <c r="Y29" s="301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0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1"/>
    </row>
    <row r="32" spans="2:27" s="280" customFormat="1" ht="15.75" thickBot="1" x14ac:dyDescent="0.3">
      <c r="B32" s="262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0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4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5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1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1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32" t="s">
        <v>262</v>
      </c>
      <c r="C43" s="334" t="s">
        <v>263</v>
      </c>
      <c r="F43" s="307">
        <v>43360</v>
      </c>
      <c r="G43" s="307">
        <v>43451</v>
      </c>
      <c r="H43" s="307">
        <v>43177</v>
      </c>
      <c r="I43" s="307">
        <v>43269</v>
      </c>
      <c r="J43" s="316">
        <v>43344</v>
      </c>
      <c r="K43" s="316">
        <v>43435</v>
      </c>
      <c r="L43" s="316">
        <v>43525</v>
      </c>
      <c r="M43" s="316">
        <v>43617</v>
      </c>
      <c r="N43" s="316">
        <v>43709</v>
      </c>
      <c r="O43" s="316">
        <v>43800</v>
      </c>
      <c r="P43" s="316">
        <v>43891</v>
      </c>
      <c r="Q43" s="316">
        <v>43983</v>
      </c>
      <c r="R43" s="316">
        <v>44075</v>
      </c>
      <c r="S43" s="316">
        <v>44166</v>
      </c>
      <c r="T43" s="316">
        <v>44256</v>
      </c>
      <c r="U43" s="316">
        <v>44348</v>
      </c>
      <c r="V43" s="316"/>
      <c r="W43" s="316"/>
    </row>
    <row r="44" spans="2:27" x14ac:dyDescent="0.25">
      <c r="B44" s="333"/>
      <c r="C44" s="335"/>
      <c r="F44" s="308"/>
      <c r="G44" s="308"/>
      <c r="H44" s="308"/>
      <c r="I44" s="308"/>
      <c r="J44" s="308"/>
      <c r="K44" s="308"/>
      <c r="L44" s="308"/>
    </row>
    <row r="45" spans="2:27" x14ac:dyDescent="0.25">
      <c r="B45" s="256"/>
      <c r="C45" s="257"/>
    </row>
    <row r="46" spans="2:27" x14ac:dyDescent="0.25">
      <c r="B46" s="260" t="s">
        <v>265</v>
      </c>
      <c r="C46" s="261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60" t="s">
        <v>266</v>
      </c>
      <c r="C47" s="261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60" t="s">
        <v>271</v>
      </c>
      <c r="C49" s="261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5" t="s">
        <v>272</v>
      </c>
      <c r="C50" s="266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1" t="e">
        <f>((#REF!/(6/12))/(('Banco BS no usar'!M14+I14)/2))</f>
        <v>#REF!</v>
      </c>
      <c r="N52" s="311" t="e">
        <f>((#REF!/(9/12))/(('Banco BS no usar'!N14+J14)/2))</f>
        <v>#REF!</v>
      </c>
      <c r="O52" s="311" t="e">
        <f>((#REF!/(12/12))/(('Banco BS no usar'!O14+K14)/2))</f>
        <v>#REF!</v>
      </c>
      <c r="P52" s="311" t="e">
        <f>((#REF!/(3/12))/(('Banco BS no usar'!P14+L14)/2))</f>
        <v>#REF!</v>
      </c>
      <c r="Q52" s="323" t="e">
        <f>((#REF!/(6/12))/(('Banco BS no usar'!Q14+M14)/2))</f>
        <v>#REF!</v>
      </c>
      <c r="R52" s="311" t="e">
        <f>((#REF!/(9/12))/(('Banco BS no usar'!R14+N14)/2))</f>
        <v>#REF!</v>
      </c>
      <c r="S52" s="311" t="e">
        <f>((#REF!/(12/12))/(('Banco BS no usar'!S14+O14)/2))</f>
        <v>#REF!</v>
      </c>
      <c r="T52" s="311" t="e">
        <f>((#REF!/(3/12))/(('Banco BS no usar'!T14+P14)/2))</f>
        <v>#REF!</v>
      </c>
      <c r="U52" s="311" t="e">
        <f>((#REF!/(6/12))/(('Banco BS no usar'!U14+Q14)/2))</f>
        <v>#REF!</v>
      </c>
      <c r="V52" s="311"/>
      <c r="W52" s="311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1" t="e">
        <f>((#REF!/(6/12))/(('Banco BS no usar'!M30+I30)/2))</f>
        <v>#REF!</v>
      </c>
      <c r="N53" s="311" t="e">
        <f>((#REF!/(9/12))/(('Banco BS no usar'!N30+J30)/2))</f>
        <v>#REF!</v>
      </c>
      <c r="O53" s="311" t="e">
        <f>((#REF!/(12/12))/(('Banco BS no usar'!O30+K30)/2))</f>
        <v>#REF!</v>
      </c>
      <c r="P53" s="311" t="e">
        <f>((#REF!/(3/12))/(('Banco BS no usar'!P30+L30)/2))</f>
        <v>#REF!</v>
      </c>
      <c r="Q53" s="323" t="e">
        <f>((#REF!/(6/12))/(('Banco BS no usar'!Q30+M30)/2))</f>
        <v>#REF!</v>
      </c>
      <c r="R53" s="323" t="e">
        <f>((#REF!/(9/12))/(('Banco BS no usar'!R30+N30)/2))</f>
        <v>#REF!</v>
      </c>
      <c r="S53" s="323" t="e">
        <f>((#REF!/(12/12))/(('Banco BS no usar'!S30+O30)/2))</f>
        <v>#REF!</v>
      </c>
      <c r="T53" s="323" t="e">
        <f>((#REF!/(3/12))/(('Banco BS no usar'!T30+P30)/2))</f>
        <v>#REF!</v>
      </c>
      <c r="U53" s="323" t="e">
        <f>((#REF!/(6/12))/(('Banco BS no usar'!U30+Q30)/2))</f>
        <v>#REF!</v>
      </c>
      <c r="V53" s="323"/>
      <c r="W53" s="323"/>
    </row>
    <row r="54" spans="2:23" x14ac:dyDescent="0.2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BA5B-C0B6-42A4-8B7C-A126337E14D9}">
  <sheetPr>
    <tabColor rgb="FFFFC000"/>
  </sheetPr>
  <dimension ref="B1:AC39"/>
  <sheetViews>
    <sheetView tabSelected="1" zoomScaleNormal="100" workbookViewId="0">
      <pane xSplit="2" ySplit="6" topLeftCell="T7" activePane="bottomRight" state="frozen"/>
      <selection pane="topRight" activeCell="C1" sqref="C1"/>
      <selection pane="bottomLeft" activeCell="A7" sqref="A7"/>
      <selection pane="bottomRight" activeCell="Z10" sqref="Z10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9" width="10.7109375" style="1" hidden="1" customWidth="1"/>
    <col min="20" max="24" width="10.7109375" style="1" customWidth="1"/>
    <col min="25" max="25" width="11.85546875" style="1" bestFit="1" customWidth="1"/>
    <col min="26" max="26" width="11.28515625" style="1" bestFit="1" customWidth="1"/>
    <col min="27" max="16384" width="11.42578125" style="1"/>
  </cols>
  <sheetData>
    <row r="1" spans="2:29" ht="18.75" x14ac:dyDescent="0.25">
      <c r="B1" s="331" t="s">
        <v>119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</row>
    <row r="2" spans="2:29" ht="18.75" x14ac:dyDescent="0.25">
      <c r="B2" s="331" t="s">
        <v>273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</row>
    <row r="3" spans="2:29" ht="18.75" x14ac:dyDescent="0.25">
      <c r="B3" s="331" t="s">
        <v>274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</row>
    <row r="4" spans="2:29" ht="18.75" x14ac:dyDescent="0.25">
      <c r="B4" s="331" t="s">
        <v>324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</row>
    <row r="5" spans="2:29" ht="18.75" x14ac:dyDescent="0.25">
      <c r="B5" s="326"/>
      <c r="C5" s="326"/>
      <c r="D5" s="326"/>
      <c r="E5" s="326"/>
      <c r="F5" s="326"/>
      <c r="G5" s="32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26"/>
      <c r="Z5" s="326"/>
    </row>
    <row r="6" spans="2:29" ht="30" x14ac:dyDescent="0.25">
      <c r="B6" s="262" t="s">
        <v>0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 t="s">
        <v>317</v>
      </c>
      <c r="U6" s="254" t="s">
        <v>318</v>
      </c>
      <c r="V6" s="254" t="s">
        <v>319</v>
      </c>
      <c r="W6" s="254" t="s">
        <v>320</v>
      </c>
      <c r="X6" s="254" t="s">
        <v>321</v>
      </c>
      <c r="Y6" s="270" t="s">
        <v>259</v>
      </c>
      <c r="Z6" s="303" t="s">
        <v>260</v>
      </c>
    </row>
    <row r="7" spans="2:29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6"/>
      <c r="Z7" s="272"/>
    </row>
    <row r="8" spans="2:29" x14ac:dyDescent="0.2">
      <c r="B8" s="274" t="s">
        <v>4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6"/>
      <c r="Q8" s="276"/>
      <c r="R8" s="276"/>
      <c r="S8" s="276"/>
      <c r="T8" s="276">
        <v>0.78167200000000003</v>
      </c>
      <c r="U8" s="276">
        <v>1.804983</v>
      </c>
      <c r="V8" s="276">
        <v>1.10815533</v>
      </c>
      <c r="W8" s="276">
        <v>1.6024959999999999</v>
      </c>
      <c r="X8" s="276">
        <v>2.1684809999999999</v>
      </c>
      <c r="Y8" s="276">
        <v>0.56598499999999996</v>
      </c>
      <c r="Z8" s="301">
        <v>0.35318964914733009</v>
      </c>
      <c r="AC8" s="277"/>
    </row>
    <row r="9" spans="2:29" x14ac:dyDescent="0.2">
      <c r="B9" s="274" t="s">
        <v>5</v>
      </c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6"/>
      <c r="Q9" s="276"/>
      <c r="R9" s="276"/>
      <c r="S9" s="276"/>
      <c r="T9" s="276">
        <v>182.08848900000001</v>
      </c>
      <c r="U9" s="276">
        <v>207.57278099999999</v>
      </c>
      <c r="V9" s="276">
        <v>236.20605359999999</v>
      </c>
      <c r="W9" s="276">
        <v>348.05983500000002</v>
      </c>
      <c r="X9" s="276">
        <v>267.25760000000002</v>
      </c>
      <c r="Y9" s="276">
        <v>-80.802234999999996</v>
      </c>
      <c r="Z9" s="301">
        <v>-0.23215041459753605</v>
      </c>
    </row>
    <row r="10" spans="2:29" x14ac:dyDescent="0.2">
      <c r="B10" s="274" t="s">
        <v>322</v>
      </c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6"/>
      <c r="Q10" s="276"/>
      <c r="R10" s="276"/>
      <c r="S10" s="276"/>
      <c r="T10" s="276">
        <v>183.44098399999999</v>
      </c>
      <c r="U10" s="276">
        <v>251.65812399999999</v>
      </c>
      <c r="V10" s="276">
        <v>274.18613155000003</v>
      </c>
      <c r="W10" s="276">
        <v>248.74597700000001</v>
      </c>
      <c r="X10" s="276">
        <v>479.31381900000002</v>
      </c>
      <c r="Y10" s="276">
        <v>230.56784200000001</v>
      </c>
      <c r="Z10" s="301">
        <v>0.92692088845320297</v>
      </c>
      <c r="AA10" s="255"/>
      <c r="AB10" s="277"/>
    </row>
    <row r="11" spans="2:29" x14ac:dyDescent="0.2">
      <c r="B11" s="274" t="s">
        <v>6</v>
      </c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6"/>
      <c r="Q11" s="276"/>
      <c r="R11" s="276"/>
      <c r="S11" s="276"/>
      <c r="T11" s="276">
        <v>0</v>
      </c>
      <c r="U11" s="276">
        <v>2.066074</v>
      </c>
      <c r="V11" s="276">
        <v>3.944515</v>
      </c>
      <c r="W11" s="276">
        <v>0.51791900000000002</v>
      </c>
      <c r="X11" s="276">
        <v>1.727511</v>
      </c>
      <c r="Y11" s="276">
        <v>1.209592</v>
      </c>
      <c r="Z11" s="301">
        <v>2.3354848924252631</v>
      </c>
      <c r="AA11" s="255"/>
      <c r="AB11" s="277"/>
    </row>
    <row r="12" spans="2:29" x14ac:dyDescent="0.2">
      <c r="B12" s="274" t="s">
        <v>275</v>
      </c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>
        <v>55.693534</v>
      </c>
      <c r="U12" s="275">
        <v>60.765135000000001</v>
      </c>
      <c r="V12" s="275">
        <v>49.394022</v>
      </c>
      <c r="W12" s="275">
        <v>37.408358999999997</v>
      </c>
      <c r="X12" s="275">
        <v>49.761709000000003</v>
      </c>
      <c r="Y12" s="276">
        <v>12.353350000000006</v>
      </c>
      <c r="Z12" s="301">
        <v>0.33022966872190262</v>
      </c>
      <c r="AA12" s="255"/>
      <c r="AB12" s="277"/>
    </row>
    <row r="13" spans="2:29" x14ac:dyDescent="0.2">
      <c r="B13" s="274" t="s">
        <v>7</v>
      </c>
      <c r="C13" s="286"/>
      <c r="D13" s="286"/>
      <c r="E13" s="276"/>
      <c r="F13" s="286"/>
      <c r="G13" s="286"/>
      <c r="H13" s="286"/>
      <c r="I13" s="286"/>
      <c r="J13" s="288"/>
      <c r="K13" s="288"/>
      <c r="L13" s="288"/>
      <c r="M13" s="288"/>
      <c r="N13" s="288"/>
      <c r="O13" s="288"/>
      <c r="P13" s="322"/>
      <c r="Q13" s="322"/>
      <c r="R13" s="322"/>
      <c r="S13" s="322"/>
      <c r="T13" s="322">
        <v>1553.2459699999999</v>
      </c>
      <c r="U13" s="322">
        <v>1666.4510519999999</v>
      </c>
      <c r="V13" s="322">
        <v>1938.2747910000001</v>
      </c>
      <c r="W13" s="322">
        <v>1944.845194</v>
      </c>
      <c r="X13" s="322">
        <v>1836.840715</v>
      </c>
      <c r="Y13" s="276">
        <v>-108.00447899999995</v>
      </c>
      <c r="Z13" s="301">
        <v>-5.5533715142573992E-2</v>
      </c>
      <c r="AA13" s="255"/>
      <c r="AB13" s="277"/>
    </row>
    <row r="14" spans="2:29" s="280" customFormat="1" ht="15.75" thickBot="1" x14ac:dyDescent="0.3">
      <c r="B14" s="278" t="s">
        <v>276</v>
      </c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>
        <f t="shared" ref="T14:X14" si="0">SUM(T8:T13)</f>
        <v>1975.2506490000001</v>
      </c>
      <c r="U14" s="293">
        <f t="shared" si="0"/>
        <v>2190.3181489999997</v>
      </c>
      <c r="V14" s="293">
        <f t="shared" si="0"/>
        <v>2503.1136684799999</v>
      </c>
      <c r="W14" s="293">
        <f t="shared" si="0"/>
        <v>2581.1797799999999</v>
      </c>
      <c r="X14" s="293">
        <f t="shared" si="0"/>
        <v>2637.0698350000002</v>
      </c>
      <c r="Y14" s="293">
        <v>55.890055000000302</v>
      </c>
      <c r="Z14" s="300">
        <v>2.1652910592690366E-2</v>
      </c>
      <c r="AA14" s="277"/>
      <c r="AB14" s="277"/>
    </row>
    <row r="15" spans="2:29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75"/>
      <c r="Z15" s="275"/>
    </row>
    <row r="16" spans="2:29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</row>
    <row r="17" spans="2:28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75"/>
      <c r="Z17" s="275"/>
    </row>
    <row r="18" spans="2:28" x14ac:dyDescent="0.2">
      <c r="B18" s="274" t="s">
        <v>8</v>
      </c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6"/>
      <c r="T18" s="276">
        <v>0</v>
      </c>
      <c r="U18" s="276">
        <v>0</v>
      </c>
      <c r="V18" s="276">
        <v>0</v>
      </c>
      <c r="W18" s="276">
        <v>0</v>
      </c>
      <c r="X18" s="276">
        <v>0</v>
      </c>
      <c r="Y18" s="276">
        <v>0</v>
      </c>
      <c r="Z18" s="301">
        <v>0</v>
      </c>
      <c r="AA18" s="255"/>
      <c r="AB18" s="277"/>
    </row>
    <row r="19" spans="2:28" x14ac:dyDescent="0.2">
      <c r="B19" s="274" t="s">
        <v>278</v>
      </c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6"/>
      <c r="Q19" s="276"/>
      <c r="R19" s="276"/>
      <c r="S19" s="276"/>
      <c r="T19" s="276">
        <v>1556.0659659999999</v>
      </c>
      <c r="U19" s="276">
        <v>970.73754499999995</v>
      </c>
      <c r="V19" s="276">
        <v>729.91151500000001</v>
      </c>
      <c r="W19" s="276">
        <v>598.69418700000006</v>
      </c>
      <c r="X19" s="276">
        <v>527.23140799999999</v>
      </c>
      <c r="Y19" s="276">
        <v>-71.462779000000069</v>
      </c>
      <c r="Z19" s="301">
        <v>-0.11936441099936734</v>
      </c>
      <c r="AA19" s="255"/>
      <c r="AB19" s="277"/>
    </row>
    <row r="20" spans="2:28" x14ac:dyDescent="0.2">
      <c r="B20" s="274" t="s">
        <v>323</v>
      </c>
      <c r="C20" s="286"/>
      <c r="D20" s="28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>
        <v>639.45399599999996</v>
      </c>
      <c r="U20" s="276">
        <v>738.33385799999996</v>
      </c>
      <c r="V20" s="276">
        <v>1253.2719959999999</v>
      </c>
      <c r="W20" s="276">
        <v>1451.8161439999999</v>
      </c>
      <c r="X20" s="276">
        <v>1565.2199770000002</v>
      </c>
      <c r="Y20" s="276">
        <v>113.4038330000003</v>
      </c>
      <c r="Z20" s="301">
        <v>7.8111704067123533E-2</v>
      </c>
      <c r="AA20" s="255"/>
      <c r="AB20" s="277"/>
    </row>
    <row r="21" spans="2:28" s="280" customFormat="1" ht="15.75" thickBot="1" x14ac:dyDescent="0.3">
      <c r="B21" s="278" t="s">
        <v>280</v>
      </c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>
        <f t="shared" ref="T21:X21" si="1">SUM(T18:T20)</f>
        <v>2195.5199619999999</v>
      </c>
      <c r="U21" s="293">
        <f t="shared" si="1"/>
        <v>1709.0714029999999</v>
      </c>
      <c r="V21" s="293">
        <f t="shared" si="1"/>
        <v>1983.183511</v>
      </c>
      <c r="W21" s="293">
        <f t="shared" si="1"/>
        <v>2050.510331</v>
      </c>
      <c r="X21" s="293">
        <f t="shared" si="1"/>
        <v>2092.4513850000003</v>
      </c>
      <c r="Y21" s="293">
        <v>41.941054000000349</v>
      </c>
      <c r="Z21" s="300">
        <v>2.0453958883272838E-2</v>
      </c>
      <c r="AA21" s="255"/>
      <c r="AB21" s="277"/>
    </row>
    <row r="22" spans="2:28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75"/>
      <c r="Z22" s="302"/>
      <c r="AA22" s="255"/>
    </row>
    <row r="23" spans="2:28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55"/>
    </row>
    <row r="24" spans="2:28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75"/>
      <c r="Z24" s="302"/>
      <c r="AA24" s="255"/>
    </row>
    <row r="25" spans="2:28" x14ac:dyDescent="0.2">
      <c r="B25" s="274" t="s">
        <v>281</v>
      </c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6"/>
      <c r="Q25" s="276"/>
      <c r="R25" s="276"/>
      <c r="S25" s="276"/>
      <c r="T25" s="276">
        <v>217.63202699999999</v>
      </c>
      <c r="U25" s="276">
        <v>231.797934</v>
      </c>
      <c r="V25" s="276">
        <v>218.39083500000001</v>
      </c>
      <c r="W25" s="276">
        <v>228.868911</v>
      </c>
      <c r="X25" s="276">
        <v>251.54453899999999</v>
      </c>
      <c r="Y25" s="276">
        <v>22.675627999999989</v>
      </c>
      <c r="Z25" s="301">
        <v>9.907692530594514E-2</v>
      </c>
      <c r="AA25" s="255"/>
      <c r="AB25" s="277"/>
    </row>
    <row r="26" spans="2:28" x14ac:dyDescent="0.2">
      <c r="B26" s="274" t="s">
        <v>282</v>
      </c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6"/>
      <c r="Q26" s="276"/>
      <c r="R26" s="276"/>
      <c r="S26" s="276"/>
      <c r="T26" s="276">
        <v>79.318361999999993</v>
      </c>
      <c r="U26" s="276">
        <v>65.832193000000004</v>
      </c>
      <c r="V26" s="276">
        <v>41.515723000000001</v>
      </c>
      <c r="W26" s="276">
        <v>75.311025000000001</v>
      </c>
      <c r="X26" s="276">
        <v>25.399726999999999</v>
      </c>
      <c r="Y26" s="276">
        <v>-49.911298000000002</v>
      </c>
      <c r="Z26" s="301">
        <v>-0.6627356087637899</v>
      </c>
      <c r="AA26" s="255"/>
      <c r="AB26" s="277"/>
    </row>
    <row r="27" spans="2:28" x14ac:dyDescent="0.2">
      <c r="B27" s="274" t="s">
        <v>283</v>
      </c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6"/>
      <c r="Q27" s="276"/>
      <c r="R27" s="276"/>
      <c r="S27" s="276"/>
      <c r="T27" s="276">
        <v>-0.44474999999999998</v>
      </c>
      <c r="U27" s="276">
        <v>1.199403</v>
      </c>
      <c r="V27" s="276">
        <v>6.1213329999999999</v>
      </c>
      <c r="W27" s="276">
        <v>2.7715990000000001</v>
      </c>
      <c r="X27" s="276">
        <v>8.4682709999999997</v>
      </c>
      <c r="Y27" s="276">
        <v>5.6966719999999995</v>
      </c>
      <c r="Z27" s="301">
        <v>2.0553738112908828</v>
      </c>
      <c r="AA27" s="255"/>
      <c r="AB27" s="277"/>
    </row>
    <row r="28" spans="2:28" x14ac:dyDescent="0.2">
      <c r="B28" s="274" t="s">
        <v>284</v>
      </c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6"/>
      <c r="Q28" s="276"/>
      <c r="R28" s="276"/>
      <c r="S28" s="276"/>
      <c r="T28" s="276">
        <v>-733.51221999999996</v>
      </c>
      <c r="U28" s="276">
        <v>-76.175394999999995</v>
      </c>
      <c r="V28" s="276">
        <v>-18.935663999999999</v>
      </c>
      <c r="W28" s="276">
        <v>-44.848627999999998</v>
      </c>
      <c r="X28" s="276">
        <v>-1.7725740000000001</v>
      </c>
      <c r="Y28" s="276">
        <v>43.076053999999999</v>
      </c>
      <c r="Z28" s="301">
        <v>-0.96047651669522649</v>
      </c>
      <c r="AA28" s="255"/>
      <c r="AB28" s="277"/>
    </row>
    <row r="29" spans="2:28" x14ac:dyDescent="0.2">
      <c r="B29" s="283" t="s">
        <v>285</v>
      </c>
      <c r="C29" s="286"/>
      <c r="D29" s="286"/>
      <c r="E29" s="276"/>
      <c r="F29" s="286"/>
      <c r="G29" s="286"/>
      <c r="H29" s="286"/>
      <c r="I29" s="286"/>
      <c r="J29" s="286"/>
      <c r="K29" s="286"/>
      <c r="L29" s="288"/>
      <c r="M29" s="288"/>
      <c r="N29" s="288"/>
      <c r="O29" s="288"/>
      <c r="P29" s="322"/>
      <c r="Q29" s="322"/>
      <c r="R29" s="322"/>
      <c r="S29" s="322"/>
      <c r="T29" s="322">
        <v>216.737268</v>
      </c>
      <c r="U29" s="322">
        <v>258.59261099999998</v>
      </c>
      <c r="V29" s="322">
        <v>272.83792999999997</v>
      </c>
      <c r="W29" s="322">
        <v>268.56654200000003</v>
      </c>
      <c r="X29" s="322">
        <v>260.97848699999997</v>
      </c>
      <c r="Y29" s="276">
        <v>-7.588055000000054</v>
      </c>
      <c r="Z29" s="301">
        <v>-2.8253910347477484E-2</v>
      </c>
      <c r="AA29" s="255"/>
      <c r="AB29" s="277"/>
    </row>
    <row r="30" spans="2:28" s="280" customFormat="1" ht="15.75" thickBot="1" x14ac:dyDescent="0.3">
      <c r="B30" s="278" t="s">
        <v>286</v>
      </c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>
        <f t="shared" ref="T30:X30" si="2">SUM(T25:T29)</f>
        <v>-220.26931299999998</v>
      </c>
      <c r="U30" s="293">
        <f t="shared" si="2"/>
        <v>481.24674600000003</v>
      </c>
      <c r="V30" s="293">
        <f t="shared" si="2"/>
        <v>519.93015700000001</v>
      </c>
      <c r="W30" s="293">
        <f t="shared" si="2"/>
        <v>530.66944899999999</v>
      </c>
      <c r="X30" s="293">
        <f t="shared" si="2"/>
        <v>544.61844999999994</v>
      </c>
      <c r="Y30" s="293">
        <v>13.949000999999953</v>
      </c>
      <c r="Z30" s="300">
        <v>2.6285668086387215E-2</v>
      </c>
      <c r="AA30" s="255"/>
      <c r="AB30" s="277"/>
    </row>
    <row r="31" spans="2:28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75"/>
      <c r="Z31" s="301"/>
    </row>
    <row r="32" spans="2:28" s="280" customFormat="1" ht="15.75" thickBot="1" x14ac:dyDescent="0.3">
      <c r="B32" s="262" t="s">
        <v>287</v>
      </c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>
        <f>+T30+T21</f>
        <v>1975.2506489999998</v>
      </c>
      <c r="U32" s="293">
        <f t="shared" ref="U32:X32" si="3">+U30+U21</f>
        <v>2190.3181489999997</v>
      </c>
      <c r="V32" s="293">
        <f t="shared" si="3"/>
        <v>2503.113668</v>
      </c>
      <c r="W32" s="293">
        <f t="shared" si="3"/>
        <v>2581.1797799999999</v>
      </c>
      <c r="X32" s="293">
        <f t="shared" si="3"/>
        <v>2637.0698350000002</v>
      </c>
      <c r="Y32" s="293">
        <v>55.890055000000302</v>
      </c>
      <c r="Z32" s="300">
        <v>2.1652910592690366E-2</v>
      </c>
      <c r="AA32" s="255"/>
      <c r="AB32" s="277"/>
    </row>
    <row r="33" spans="2:28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75"/>
      <c r="Z33" s="304"/>
    </row>
    <row r="34" spans="2:28" x14ac:dyDescent="0.25">
      <c r="B34" s="284" t="s">
        <v>288</v>
      </c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>
        <f t="shared" ref="T34:X34" si="4">SUM(T35:T36)</f>
        <v>0</v>
      </c>
      <c r="U34" s="279">
        <f t="shared" si="4"/>
        <v>0</v>
      </c>
      <c r="V34" s="279">
        <f t="shared" si="4"/>
        <v>0</v>
      </c>
      <c r="W34" s="279">
        <f t="shared" si="4"/>
        <v>0</v>
      </c>
      <c r="X34" s="279">
        <f t="shared" si="4"/>
        <v>0</v>
      </c>
      <c r="Y34" s="279">
        <v>0</v>
      </c>
      <c r="Z34" s="305">
        <v>0</v>
      </c>
      <c r="AA34" s="255"/>
      <c r="AB34" s="277"/>
    </row>
    <row r="35" spans="2:28" x14ac:dyDescent="0.2">
      <c r="B35" s="294" t="s">
        <v>289</v>
      </c>
      <c r="C35" s="275"/>
      <c r="D35" s="292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>
        <v>0</v>
      </c>
      <c r="U35" s="275">
        <v>0</v>
      </c>
      <c r="V35" s="275">
        <v>0</v>
      </c>
      <c r="W35" s="275">
        <v>0</v>
      </c>
      <c r="X35" s="275">
        <v>0</v>
      </c>
      <c r="Y35" s="275">
        <v>0</v>
      </c>
      <c r="Z35" s="301">
        <v>0</v>
      </c>
      <c r="AA35" s="255"/>
      <c r="AB35" s="277"/>
    </row>
    <row r="36" spans="2:28" x14ac:dyDescent="0.2">
      <c r="B36" s="294" t="s">
        <v>3</v>
      </c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>
        <v>0</v>
      </c>
      <c r="U36" s="275">
        <v>0</v>
      </c>
      <c r="V36" s="275">
        <v>0</v>
      </c>
      <c r="W36" s="275">
        <v>0</v>
      </c>
      <c r="X36" s="275">
        <v>0</v>
      </c>
      <c r="Y36" s="275">
        <v>0</v>
      </c>
      <c r="Z36" s="301">
        <v>0</v>
      </c>
      <c r="AA36" s="255"/>
      <c r="AB36" s="277"/>
    </row>
    <row r="37" spans="2:28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</row>
    <row r="38" spans="2:28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Y38" s="255"/>
      <c r="Z38" s="255"/>
    </row>
    <row r="39" spans="2:28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Z39" s="325"/>
    </row>
  </sheetData>
  <mergeCells count="4">
    <mergeCell ref="B1:Z1"/>
    <mergeCell ref="B2:Z2"/>
    <mergeCell ref="B3:Z3"/>
    <mergeCell ref="B4:Z4"/>
  </mergeCells>
  <phoneticPr fontId="34" type="noConversion"/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1" t="s">
        <v>119</v>
      </c>
      <c r="B1" s="331"/>
      <c r="C1" s="331"/>
      <c r="D1" s="331"/>
    </row>
    <row r="2" spans="1:4" ht="18.75" x14ac:dyDescent="0.25">
      <c r="A2" s="331" t="s">
        <v>261</v>
      </c>
      <c r="B2" s="331"/>
      <c r="C2" s="331"/>
      <c r="D2" s="331"/>
    </row>
    <row r="3" spans="1:4" ht="18.75" x14ac:dyDescent="0.25">
      <c r="A3" s="331" t="s">
        <v>306</v>
      </c>
      <c r="B3" s="331"/>
      <c r="C3" s="331"/>
      <c r="D3" s="331"/>
    </row>
    <row r="5" spans="1:4" x14ac:dyDescent="0.25">
      <c r="A5" s="336" t="s">
        <v>262</v>
      </c>
      <c r="B5" s="338" t="s">
        <v>263</v>
      </c>
      <c r="C5" s="338" t="s">
        <v>264</v>
      </c>
      <c r="D5" s="338" t="s">
        <v>1</v>
      </c>
    </row>
    <row r="6" spans="1:4" x14ac:dyDescent="0.25">
      <c r="A6" s="337"/>
      <c r="B6" s="339"/>
      <c r="C6" s="339"/>
      <c r="D6" s="339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5">
        <v>0.33</v>
      </c>
      <c r="D8" s="319">
        <v>0.25280791243117962</v>
      </c>
    </row>
    <row r="9" spans="1:4" x14ac:dyDescent="0.25">
      <c r="A9" s="260" t="s">
        <v>266</v>
      </c>
      <c r="B9" s="261">
        <v>0.21071776778077889</v>
      </c>
      <c r="C9" s="315">
        <v>0.56000000000000005</v>
      </c>
      <c r="D9" s="319">
        <v>0.41346062012384538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9">
        <v>1.6081926952776E-2</v>
      </c>
      <c r="C12" s="312">
        <v>0.05</v>
      </c>
      <c r="D12" s="320">
        <v>5.2403359258654574E-2</v>
      </c>
    </row>
    <row r="13" spans="1:4" x14ac:dyDescent="0.25">
      <c r="A13" s="260" t="s">
        <v>269</v>
      </c>
      <c r="B13" s="269">
        <v>0.12706483784308581</v>
      </c>
      <c r="C13" s="312">
        <v>0.13</v>
      </c>
      <c r="D13" s="320">
        <v>0.13486685488740824</v>
      </c>
    </row>
    <row r="14" spans="1:4" x14ac:dyDescent="0.25">
      <c r="A14" s="262" t="s">
        <v>270</v>
      </c>
      <c r="B14" s="309"/>
      <c r="C14" s="313"/>
      <c r="D14" s="263"/>
    </row>
    <row r="15" spans="1:4" s="259" customFormat="1" x14ac:dyDescent="0.25">
      <c r="A15" s="256"/>
      <c r="B15" s="310"/>
      <c r="C15" s="314"/>
      <c r="D15" s="264"/>
    </row>
    <row r="16" spans="1:4" x14ac:dyDescent="0.25">
      <c r="A16" s="260" t="s">
        <v>271</v>
      </c>
      <c r="B16" s="261">
        <v>0.13089626796314399</v>
      </c>
      <c r="C16" s="315">
        <v>0.38</v>
      </c>
      <c r="D16" s="319">
        <v>0.38855624906803687</v>
      </c>
    </row>
    <row r="17" spans="1:4" x14ac:dyDescent="0.25">
      <c r="A17" s="265" t="s">
        <v>272</v>
      </c>
      <c r="B17" s="317">
        <v>0.16163046172953038</v>
      </c>
      <c r="C17" s="318">
        <v>0.98</v>
      </c>
      <c r="D17" s="321">
        <v>1.0243434065121382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1" t="s">
        <v>119</v>
      </c>
      <c r="B1" s="331"/>
      <c r="C1" s="331"/>
      <c r="D1" s="331"/>
    </row>
    <row r="2" spans="1:4" ht="18.75" x14ac:dyDescent="0.25">
      <c r="A2" s="331" t="s">
        <v>261</v>
      </c>
      <c r="B2" s="331"/>
      <c r="C2" s="331"/>
      <c r="D2" s="331"/>
    </row>
    <row r="3" spans="1:4" ht="18.75" x14ac:dyDescent="0.25">
      <c r="A3" s="331" t="s">
        <v>304</v>
      </c>
      <c r="B3" s="331"/>
      <c r="C3" s="331"/>
      <c r="D3" s="331"/>
    </row>
    <row r="5" spans="1:4" x14ac:dyDescent="0.25">
      <c r="A5" s="336" t="s">
        <v>262</v>
      </c>
      <c r="B5" s="338" t="s">
        <v>263</v>
      </c>
      <c r="C5" s="338" t="s">
        <v>264</v>
      </c>
      <c r="D5" s="338" t="s">
        <v>1</v>
      </c>
    </row>
    <row r="6" spans="1:4" x14ac:dyDescent="0.25">
      <c r="A6" s="337"/>
      <c r="B6" s="339"/>
      <c r="C6" s="339"/>
      <c r="D6" s="339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5">
        <v>0.31</v>
      </c>
      <c r="D8" s="319">
        <v>0.2313212211404877</v>
      </c>
    </row>
    <row r="9" spans="1:4" x14ac:dyDescent="0.25">
      <c r="A9" s="260" t="s">
        <v>266</v>
      </c>
      <c r="B9" s="261">
        <v>0.20804470173556547</v>
      </c>
      <c r="C9" s="315">
        <v>0.5</v>
      </c>
      <c r="D9" s="319">
        <v>0.37479495894559872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9">
        <v>1.5053520588123712E-2</v>
      </c>
      <c r="C12" s="312">
        <v>0.05</v>
      </c>
      <c r="D12" s="320">
        <v>5.6211087377032252E-2</v>
      </c>
    </row>
    <row r="13" spans="1:4" x14ac:dyDescent="0.25">
      <c r="A13" s="260" t="s">
        <v>269</v>
      </c>
      <c r="B13" s="269">
        <v>0.11774700441232241</v>
      </c>
      <c r="C13" s="312">
        <v>0.15</v>
      </c>
      <c r="D13" s="320">
        <v>0.14683964123371271</v>
      </c>
    </row>
    <row r="14" spans="1:4" x14ac:dyDescent="0.25">
      <c r="A14" s="262" t="s">
        <v>270</v>
      </c>
      <c r="B14" s="309"/>
      <c r="C14" s="313"/>
      <c r="D14" s="263"/>
    </row>
    <row r="15" spans="1:4" s="259" customFormat="1" x14ac:dyDescent="0.25">
      <c r="A15" s="256"/>
      <c r="B15" s="310"/>
      <c r="C15" s="314"/>
      <c r="D15" s="264"/>
    </row>
    <row r="16" spans="1:4" x14ac:dyDescent="0.25">
      <c r="A16" s="260" t="s">
        <v>271</v>
      </c>
      <c r="B16" s="261">
        <v>0.12784631475982022</v>
      </c>
      <c r="C16" s="315">
        <v>0.36</v>
      </c>
      <c r="D16" s="319">
        <v>0.38280594330495293</v>
      </c>
    </row>
    <row r="17" spans="1:4" x14ac:dyDescent="0.25">
      <c r="A17" s="265" t="s">
        <v>272</v>
      </c>
      <c r="B17" s="317">
        <v>0.15739658537834172</v>
      </c>
      <c r="C17" s="318">
        <v>0.83</v>
      </c>
      <c r="D17" s="321">
        <v>0.9923477949922912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1" t="s">
        <v>119</v>
      </c>
      <c r="B1" s="331"/>
      <c r="C1" s="331"/>
      <c r="D1" s="331"/>
    </row>
    <row r="2" spans="1:4" ht="18.75" x14ac:dyDescent="0.25">
      <c r="A2" s="331" t="s">
        <v>261</v>
      </c>
      <c r="B2" s="331"/>
      <c r="C2" s="331"/>
      <c r="D2" s="331"/>
    </row>
    <row r="3" spans="1:4" ht="18.75" x14ac:dyDescent="0.25">
      <c r="A3" s="331" t="s">
        <v>302</v>
      </c>
      <c r="B3" s="331"/>
      <c r="C3" s="331"/>
      <c r="D3" s="331"/>
    </row>
    <row r="5" spans="1:4" x14ac:dyDescent="0.25">
      <c r="A5" s="336" t="s">
        <v>262</v>
      </c>
      <c r="B5" s="338" t="s">
        <v>263</v>
      </c>
      <c r="C5" s="338" t="s">
        <v>264</v>
      </c>
      <c r="D5" s="338" t="s">
        <v>1</v>
      </c>
    </row>
    <row r="6" spans="1:4" x14ac:dyDescent="0.25">
      <c r="A6" s="337"/>
      <c r="B6" s="339"/>
      <c r="C6" s="339"/>
      <c r="D6" s="339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5">
        <v>0.33</v>
      </c>
      <c r="D8" s="298">
        <v>0.23729578164828066</v>
      </c>
    </row>
    <row r="9" spans="1:4" x14ac:dyDescent="0.25">
      <c r="A9" s="260" t="s">
        <v>266</v>
      </c>
      <c r="B9" s="261">
        <v>0.2012108650434665</v>
      </c>
      <c r="C9" s="315">
        <v>0.55000000000000004</v>
      </c>
      <c r="D9" s="298">
        <v>0.37622342900957495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9">
        <v>1.6061764891449639E-2</v>
      </c>
      <c r="C12" s="312">
        <v>5.239564310986182E-2</v>
      </c>
      <c r="D12" s="297">
        <v>6.2017203429937731E-2</v>
      </c>
    </row>
    <row r="13" spans="1:4" x14ac:dyDescent="0.25">
      <c r="A13" s="260" t="s">
        <v>269</v>
      </c>
      <c r="B13" s="269">
        <v>0.12870342636231211</v>
      </c>
      <c r="C13" s="312">
        <v>0.14179836886725192</v>
      </c>
      <c r="D13" s="297">
        <v>0.16794587236705785</v>
      </c>
    </row>
    <row r="14" spans="1:4" x14ac:dyDescent="0.25">
      <c r="A14" s="262" t="s">
        <v>270</v>
      </c>
      <c r="B14" s="309"/>
      <c r="C14" s="313"/>
      <c r="D14" s="263"/>
    </row>
    <row r="15" spans="1:4" s="259" customFormat="1" x14ac:dyDescent="0.25">
      <c r="A15" s="256"/>
      <c r="B15" s="310"/>
      <c r="C15" s="314"/>
      <c r="D15" s="264"/>
    </row>
    <row r="16" spans="1:4" x14ac:dyDescent="0.25">
      <c r="A16" s="260" t="s">
        <v>271</v>
      </c>
      <c r="B16" s="261">
        <v>0.12479671556089172</v>
      </c>
      <c r="C16" s="315">
        <v>0.37</v>
      </c>
      <c r="D16" s="298">
        <v>0.36926899456269247</v>
      </c>
    </row>
    <row r="17" spans="1:4" x14ac:dyDescent="0.25">
      <c r="A17" s="265" t="s">
        <v>272</v>
      </c>
      <c r="B17" s="317">
        <v>0.15258104958859181</v>
      </c>
      <c r="C17" s="318">
        <v>0.9</v>
      </c>
      <c r="D17" s="299">
        <v>1.0105873675332708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MICI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2022-08-30T14:21:00Z</dcterms:modified>
</cp:coreProperties>
</file>