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Seguros BS" sheetId="1" r:id="rId1"/>
  </sheets>
  <calcPr calcId="152511"/>
</workbook>
</file>

<file path=xl/calcChain.xml><?xml version="1.0" encoding="utf-8"?>
<calcChain xmlns="http://schemas.openxmlformats.org/spreadsheetml/2006/main">
  <c r="O8" i="1" l="1"/>
  <c r="P8" i="1"/>
  <c r="O9" i="1"/>
  <c r="P9" i="1"/>
  <c r="O10" i="1"/>
  <c r="P10" i="1"/>
  <c r="O11" i="1"/>
  <c r="P11" i="1"/>
  <c r="O12" i="1"/>
  <c r="P12" i="1"/>
  <c r="O13" i="1"/>
  <c r="P13" i="1"/>
  <c r="F14" i="1"/>
  <c r="G14" i="1"/>
  <c r="H14" i="1"/>
  <c r="I14" i="1"/>
  <c r="J14" i="1"/>
  <c r="K14" i="1"/>
  <c r="L14" i="1"/>
  <c r="M14" i="1"/>
  <c r="N14" i="1"/>
  <c r="P14" i="1" s="1"/>
  <c r="O14" i="1"/>
  <c r="O18" i="1"/>
  <c r="P18" i="1"/>
  <c r="O19" i="1"/>
  <c r="P19" i="1"/>
  <c r="O20" i="1"/>
  <c r="P20" i="1"/>
  <c r="F21" i="1"/>
  <c r="G21" i="1"/>
  <c r="H21" i="1"/>
  <c r="I21" i="1"/>
  <c r="J21" i="1"/>
  <c r="K21" i="1"/>
  <c r="L21" i="1"/>
  <c r="M21" i="1"/>
  <c r="N21" i="1"/>
  <c r="O21" i="1" s="1"/>
  <c r="O25" i="1"/>
  <c r="P25" i="1"/>
  <c r="O26" i="1"/>
  <c r="P26" i="1"/>
  <c r="O27" i="1"/>
  <c r="P27" i="1"/>
  <c r="O28" i="1"/>
  <c r="P28" i="1"/>
  <c r="O29" i="1"/>
  <c r="P29" i="1"/>
  <c r="F30" i="1"/>
  <c r="G30" i="1"/>
  <c r="H30" i="1"/>
  <c r="I30" i="1"/>
  <c r="J30" i="1"/>
  <c r="J32" i="1" s="1"/>
  <c r="K30" i="1"/>
  <c r="L30" i="1"/>
  <c r="M30" i="1"/>
  <c r="N30" i="1"/>
  <c r="O30" i="1" s="1"/>
  <c r="G34" i="1"/>
  <c r="H34" i="1"/>
  <c r="I34" i="1"/>
  <c r="J34" i="1"/>
  <c r="K34" i="1"/>
  <c r="L34" i="1"/>
  <c r="M34" i="1"/>
  <c r="N34" i="1"/>
  <c r="O34" i="1"/>
  <c r="P34" i="1"/>
  <c r="O35" i="1"/>
  <c r="P35" i="1"/>
  <c r="O36" i="1"/>
  <c r="P36" i="1"/>
  <c r="I32" i="1" l="1"/>
  <c r="P30" i="1"/>
  <c r="F32" i="1"/>
  <c r="M32" i="1"/>
  <c r="N32" i="1"/>
  <c r="O32" i="1" s="1"/>
  <c r="K32" i="1"/>
  <c r="G32" i="1"/>
  <c r="P32" i="1"/>
  <c r="L32" i="1"/>
  <c r="H32" i="1"/>
  <c r="P21" i="1"/>
</calcChain>
</file>

<file path=xl/sharedStrings.xml><?xml version="1.0" encoding="utf-8"?>
<sst xmlns="http://schemas.openxmlformats.org/spreadsheetml/2006/main" count="43" uniqueCount="43">
  <si>
    <t>Notas :</t>
  </si>
  <si>
    <t>Otros</t>
  </si>
  <si>
    <t>Administración de Ctas de Terceros</t>
  </si>
  <si>
    <t>CUENTAS DE ORDEN</t>
  </si>
  <si>
    <t>PASIVO MÁS PATRIMONIO</t>
  </si>
  <si>
    <t>TOTAL DE PATRIMONIO</t>
  </si>
  <si>
    <t>Utilidades no Distribuidas</t>
  </si>
  <si>
    <t>Ganancia o Pérdida Disponible</t>
  </si>
  <si>
    <t>Reservas</t>
  </si>
  <si>
    <t>Capital Pagado en Exceso</t>
  </si>
  <si>
    <t>Capital, Acciones Comunes</t>
  </si>
  <si>
    <t>PATRIMONIO</t>
  </si>
  <si>
    <t>TOTAL DE PASIVOS</t>
  </si>
  <si>
    <t xml:space="preserve"> Otros Pasivos</t>
  </si>
  <si>
    <t>Obligaciones</t>
  </si>
  <si>
    <t>Depósitos</t>
  </si>
  <si>
    <t>PASIVOS</t>
  </si>
  <si>
    <t>TOTAL DE ACTIVOS</t>
  </si>
  <si>
    <t xml:space="preserve"> Otros Activos</t>
  </si>
  <si>
    <t xml:space="preserve"> Inversiones en Asociadas</t>
  </si>
  <si>
    <t xml:space="preserve"> Inversiones Financieras</t>
  </si>
  <si>
    <t xml:space="preserve"> Cartera Crediticia Neta</t>
  </si>
  <si>
    <t xml:space="preserve"> Depósitos</t>
  </si>
  <si>
    <t xml:space="preserve"> Efectivo y Equivalente de Efectivo</t>
  </si>
  <si>
    <t>Variación %</t>
  </si>
  <si>
    <t>Variación Absoluta</t>
  </si>
  <si>
    <t>Total Seg Sept 2019</t>
  </si>
  <si>
    <t>Total Seg Jun 2019</t>
  </si>
  <si>
    <t>Total Seg Marz 2019</t>
  </si>
  <si>
    <t>Total Seg Dic 2018</t>
  </si>
  <si>
    <t>Total Seg Sept 2018</t>
  </si>
  <si>
    <t>Total Seg Jun 2018</t>
  </si>
  <si>
    <t>Total Seg Mar 2018</t>
  </si>
  <si>
    <t>Total Seg Dic 2017</t>
  </si>
  <si>
    <t>Total Seg Sept 2017</t>
  </si>
  <si>
    <t xml:space="preserve">Total Seg Jun 17 </t>
  </si>
  <si>
    <t xml:space="preserve">Total Seg Mar 17 </t>
  </si>
  <si>
    <t xml:space="preserve">Total  Seg Dic 16 </t>
  </si>
  <si>
    <t>ACTIVOS</t>
  </si>
  <si>
    <t>Septiembre 2018/ Septiembre 2019</t>
  </si>
  <si>
    <t xml:space="preserve"> (Millones de US$)  </t>
  </si>
  <si>
    <t>BALANCE DE SITUACION - CIFRAS PREELIMINARES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</si>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</sst>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4" fontId="4" fillId="0" borderId="4" xfId="2" applyNumberFormat="1" applyFont="1" applyFill="1" applyBorder="1"/>
    <xf numFmtId="165" fontId="3" fillId="0" borderId="4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left" vertical="center" indent="2"/>
    </xf>
    <xf numFmtId="164" fontId="5" fillId="0" borderId="4" xfId="2" applyNumberFormat="1" applyFont="1" applyBorder="1" applyAlignment="1">
      <alignment horizontal="right" vertical="center"/>
    </xf>
    <xf numFmtId="165" fontId="5" fillId="0" borderId="4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4" fontId="4" fillId="0" borderId="5" xfId="2" applyNumberFormat="1" applyFont="1" applyFill="1" applyBorder="1"/>
    <xf numFmtId="165" fontId="3" fillId="0" borderId="6" xfId="1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7" xfId="2" applyNumberFormat="1" applyFont="1" applyBorder="1" applyAlignment="1">
      <alignment horizontal="right" vertical="center"/>
    </xf>
    <xf numFmtId="165" fontId="5" fillId="0" borderId="7" xfId="1" applyNumberFormat="1" applyFont="1" applyBorder="1" applyAlignment="1">
      <alignment horizontal="center"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4" fontId="0" fillId="0" borderId="0" xfId="2" applyNumberFormat="1" applyFont="1" applyAlignment="1">
      <alignment horizontal="right" vertical="center"/>
    </xf>
    <xf numFmtId="165" fontId="0" fillId="0" borderId="2" xfId="1" applyNumberFormat="1" applyFont="1" applyBorder="1" applyAlignment="1">
      <alignment horizontal="left" vertical="center"/>
    </xf>
    <xf numFmtId="43" fontId="3" fillId="0" borderId="4" xfId="1" applyNumberFormat="1" applyFont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43" fontId="4" fillId="0" borderId="4" xfId="1" applyFont="1" applyFill="1" applyBorder="1"/>
    <xf numFmtId="43" fontId="0" fillId="0" borderId="0" xfId="1" applyFont="1" applyAlignment="1">
      <alignment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12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vertical="center"/>
    </xf>
    <xf numFmtId="17" fontId="2" fillId="2" borderId="1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43" fontId="2" fillId="2" borderId="14" xfId="1" applyFont="1" applyFill="1" applyBorder="1" applyAlignment="1">
      <alignment horizontal="center" vertical="center" wrapText="1"/>
    </xf>
    <xf numFmtId="43" fontId="2" fillId="2" borderId="15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41"/>
  <sheetViews>
    <sheetView tabSelected="1" zoomScaleNormal="100" zoomScaleSheetLayoutView="80" workbookViewId="0">
      <pane xSplit="2" ySplit="7" topLeftCell="J8" activePane="bottomRight" state="frozen"/>
      <selection pane="topRight" activeCell="C1" sqref="C1"/>
      <selection pane="bottomLeft" activeCell="A8" sqref="A8"/>
      <selection pane="bottomRight" activeCell="A42" sqref="A42:XFD73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9" width="9.85546875" style="1" hidden="1" customWidth="1"/>
    <col min="10" max="14" width="9.85546875" style="1" customWidth="1"/>
    <col min="15" max="15" width="9.28515625" style="1" bestFit="1" customWidth="1"/>
    <col min="16" max="16" width="11.28515625" style="1" bestFit="1" customWidth="1"/>
    <col min="17" max="17" width="11.42578125" style="1"/>
    <col min="18" max="18" width="13.140625" style="1" bestFit="1" customWidth="1"/>
    <col min="19" max="16384" width="11.42578125" style="1"/>
  </cols>
  <sheetData>
    <row r="1" spans="2:18" ht="18.75" x14ac:dyDescent="0.25">
      <c r="B1" s="41" t="s">
        <v>42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18" ht="18.75" x14ac:dyDescent="0.25">
      <c r="B2" s="41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18" ht="18.75" x14ac:dyDescent="0.25">
      <c r="B3" s="41" t="s">
        <v>40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8" ht="18.75" x14ac:dyDescent="0.25"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2:18" ht="18.75" x14ac:dyDescent="0.25">
      <c r="B5" s="38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8"/>
      <c r="P5" s="38"/>
    </row>
    <row r="6" spans="2:18" ht="30" x14ac:dyDescent="0.25">
      <c r="B6" s="20" t="s">
        <v>38</v>
      </c>
      <c r="C6" s="36" t="s">
        <v>37</v>
      </c>
      <c r="D6" s="36" t="s">
        <v>36</v>
      </c>
      <c r="E6" s="36" t="s">
        <v>35</v>
      </c>
      <c r="F6" s="36" t="s">
        <v>34</v>
      </c>
      <c r="G6" s="36" t="s">
        <v>33</v>
      </c>
      <c r="H6" s="36" t="s">
        <v>32</v>
      </c>
      <c r="I6" s="36" t="s">
        <v>31</v>
      </c>
      <c r="J6" s="37" t="s">
        <v>30</v>
      </c>
      <c r="K6" s="36" t="s">
        <v>29</v>
      </c>
      <c r="L6" s="36" t="s">
        <v>28</v>
      </c>
      <c r="M6" s="36" t="s">
        <v>27</v>
      </c>
      <c r="N6" s="36" t="s">
        <v>26</v>
      </c>
      <c r="O6" s="35" t="s">
        <v>25</v>
      </c>
      <c r="P6" s="34" t="s">
        <v>24</v>
      </c>
    </row>
    <row r="7" spans="2:18" x14ac:dyDescent="0.25">
      <c r="B7" s="33"/>
      <c r="C7" s="31"/>
      <c r="D7" s="31"/>
      <c r="E7" s="32"/>
      <c r="F7" s="32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2:18" x14ac:dyDescent="0.2">
      <c r="B8" s="16" t="s">
        <v>23</v>
      </c>
      <c r="C8" s="9">
        <v>124</v>
      </c>
      <c r="D8" s="23">
        <v>64</v>
      </c>
      <c r="E8" s="23">
        <v>41.795999999999999</v>
      </c>
      <c r="F8" s="9">
        <v>64.201876849999991</v>
      </c>
      <c r="G8" s="9">
        <v>103.11141940999997</v>
      </c>
      <c r="H8" s="9">
        <v>91.964090179999999</v>
      </c>
      <c r="I8" s="9">
        <v>122.30173488000001</v>
      </c>
      <c r="J8" s="9">
        <v>71.905436170000002</v>
      </c>
      <c r="K8" s="9">
        <v>75.687519689999988</v>
      </c>
      <c r="L8" s="9">
        <v>75.99048611000002</v>
      </c>
      <c r="M8" s="9">
        <v>72.223427729999983</v>
      </c>
      <c r="N8" s="9">
        <v>99.683614269999993</v>
      </c>
      <c r="O8" s="23">
        <f t="shared" ref="O8:O14" si="0">+N8-J8</f>
        <v>27.778178099999991</v>
      </c>
      <c r="P8" s="8">
        <f>+N8/J8-1</f>
        <v>0.38631541062245089</v>
      </c>
      <c r="Q8" s="3"/>
      <c r="R8" s="24"/>
    </row>
    <row r="9" spans="2:18" x14ac:dyDescent="0.2">
      <c r="B9" s="16" t="s">
        <v>22</v>
      </c>
      <c r="C9" s="9">
        <v>2098</v>
      </c>
      <c r="D9" s="23">
        <v>378</v>
      </c>
      <c r="E9" s="23">
        <v>668.65</v>
      </c>
      <c r="F9" s="9">
        <v>676.95323324000003</v>
      </c>
      <c r="G9" s="9">
        <v>698.44555193000008</v>
      </c>
      <c r="H9" s="9">
        <v>697.54868162000002</v>
      </c>
      <c r="I9" s="9">
        <v>622.84628873999986</v>
      </c>
      <c r="J9" s="9">
        <v>688.08202831000017</v>
      </c>
      <c r="K9" s="9">
        <v>693.50790279000012</v>
      </c>
      <c r="L9" s="9">
        <v>701.96445578000009</v>
      </c>
      <c r="M9" s="9">
        <v>689.00186103999999</v>
      </c>
      <c r="N9" s="9">
        <v>714.84871437000015</v>
      </c>
      <c r="O9" s="23">
        <f t="shared" si="0"/>
        <v>26.766686059999984</v>
      </c>
      <c r="P9" s="8">
        <f>+N9/J9-1</f>
        <v>3.8900428958654309E-2</v>
      </c>
      <c r="Q9" s="3"/>
      <c r="R9" s="2"/>
    </row>
    <row r="10" spans="2:18" x14ac:dyDescent="0.2">
      <c r="B10" s="16" t="s">
        <v>21</v>
      </c>
      <c r="C10" s="9">
        <v>0</v>
      </c>
      <c r="D10" s="9">
        <v>0</v>
      </c>
      <c r="E10" s="23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23">
        <f t="shared" si="0"/>
        <v>0</v>
      </c>
      <c r="P10" s="29">
        <f>IFERROR((N10/J10-1),0)</f>
        <v>0</v>
      </c>
      <c r="Q10" s="3"/>
      <c r="R10" s="24"/>
    </row>
    <row r="11" spans="2:18" x14ac:dyDescent="0.2">
      <c r="B11" s="16" t="s">
        <v>20</v>
      </c>
      <c r="C11" s="9">
        <v>471.21699999999998</v>
      </c>
      <c r="D11" s="9">
        <v>1081</v>
      </c>
      <c r="E11" s="23">
        <v>1247.98</v>
      </c>
      <c r="F11" s="9">
        <v>1267.9744496399999</v>
      </c>
      <c r="G11" s="9">
        <v>1274.0590276699998</v>
      </c>
      <c r="H11" s="9">
        <v>1303.14878318</v>
      </c>
      <c r="I11" s="9">
        <v>1248.37888449</v>
      </c>
      <c r="J11" s="9">
        <v>1235.73086478</v>
      </c>
      <c r="K11" s="9">
        <v>1170.1724556099998</v>
      </c>
      <c r="L11" s="9">
        <v>1223.4356606700003</v>
      </c>
      <c r="M11" s="9">
        <v>1250.0872111799999</v>
      </c>
      <c r="N11" s="9">
        <v>1222.1541457299998</v>
      </c>
      <c r="O11" s="23">
        <f t="shared" si="0"/>
        <v>-13.576719050000293</v>
      </c>
      <c r="P11" s="8">
        <f>+N11/J11-1</f>
        <v>-1.0986792866436446E-2</v>
      </c>
      <c r="Q11" s="3"/>
      <c r="R11" s="30"/>
    </row>
    <row r="12" spans="2:18" x14ac:dyDescent="0.2">
      <c r="B12" s="16" t="s">
        <v>19</v>
      </c>
      <c r="C12" s="9">
        <v>0</v>
      </c>
      <c r="D12" s="9">
        <v>0</v>
      </c>
      <c r="E12" s="23">
        <v>0</v>
      </c>
      <c r="F12" s="23">
        <v>0</v>
      </c>
      <c r="G12" s="23">
        <v>0</v>
      </c>
      <c r="H12" s="23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23">
        <f t="shared" si="0"/>
        <v>0</v>
      </c>
      <c r="P12" s="8">
        <f>IFERROR((N12/J12-1),0)</f>
        <v>0</v>
      </c>
      <c r="Q12" s="3"/>
      <c r="R12" s="24"/>
    </row>
    <row r="13" spans="2:18" x14ac:dyDescent="0.2">
      <c r="B13" s="16" t="s">
        <v>18</v>
      </c>
      <c r="C13" s="6">
        <v>864</v>
      </c>
      <c r="D13" s="6">
        <v>798</v>
      </c>
      <c r="E13" s="23">
        <v>1054.8489999999999</v>
      </c>
      <c r="F13" s="9">
        <v>1026.5404749899999</v>
      </c>
      <c r="G13" s="6">
        <v>1079.0932234000002</v>
      </c>
      <c r="H13" s="6">
        <v>1109.92591315</v>
      </c>
      <c r="I13" s="23">
        <v>1129.8429107299996</v>
      </c>
      <c r="J13" s="23">
        <v>1172.3570715399999</v>
      </c>
      <c r="K13" s="23">
        <v>1256.5232132399988</v>
      </c>
      <c r="L13" s="23">
        <v>1277.0281560300002</v>
      </c>
      <c r="M13" s="21">
        <v>1279.4590298600001</v>
      </c>
      <c r="N13" s="21">
        <v>1185.2551207599997</v>
      </c>
      <c r="O13" s="23">
        <f t="shared" si="0"/>
        <v>12.898049219999848</v>
      </c>
      <c r="P13" s="8">
        <f>+N13/J13-1</f>
        <v>1.100180954515606E-2</v>
      </c>
      <c r="Q13" s="3"/>
      <c r="R13" s="2"/>
    </row>
    <row r="14" spans="2:18" s="17" customFormat="1" ht="15.75" thickBot="1" x14ac:dyDescent="0.3">
      <c r="B14" s="22" t="s">
        <v>17</v>
      </c>
      <c r="C14" s="19">
        <v>3557</v>
      </c>
      <c r="D14" s="19">
        <v>2321</v>
      </c>
      <c r="E14" s="19">
        <v>3013.2749999999996</v>
      </c>
      <c r="F14" s="19">
        <f t="shared" ref="F14:N14" si="1">SUM(F8:F13)</f>
        <v>3035.6700347199999</v>
      </c>
      <c r="G14" s="19">
        <f t="shared" si="1"/>
        <v>3154.7092224099997</v>
      </c>
      <c r="H14" s="19">
        <f t="shared" si="1"/>
        <v>3202.5874681300002</v>
      </c>
      <c r="I14" s="19">
        <f t="shared" si="1"/>
        <v>3123.3698188399994</v>
      </c>
      <c r="J14" s="19">
        <f t="shared" si="1"/>
        <v>3168.0754008000004</v>
      </c>
      <c r="K14" s="19">
        <f t="shared" si="1"/>
        <v>3195.8910913299987</v>
      </c>
      <c r="L14" s="19">
        <f t="shared" si="1"/>
        <v>3278.4187585900008</v>
      </c>
      <c r="M14" s="19">
        <f t="shared" si="1"/>
        <v>3290.7715298100002</v>
      </c>
      <c r="N14" s="19">
        <f t="shared" si="1"/>
        <v>3221.9415951299998</v>
      </c>
      <c r="O14" s="19">
        <f t="shared" si="0"/>
        <v>53.866194329999416</v>
      </c>
      <c r="P14" s="18">
        <f>+N14/J14-1</f>
        <v>1.7002813227360969E-2</v>
      </c>
      <c r="Q14" s="3"/>
      <c r="R14" s="2"/>
    </row>
    <row r="15" spans="2:18" ht="15.75" thickTop="1" x14ac:dyDescent="0.25">
      <c r="B15" s="16"/>
      <c r="C15" s="15"/>
      <c r="D15" s="15"/>
      <c r="E15" s="15"/>
      <c r="F15" s="15"/>
      <c r="G15" s="21"/>
      <c r="H15" s="21"/>
      <c r="I15" s="21"/>
      <c r="J15" s="21"/>
      <c r="K15" s="21"/>
      <c r="L15" s="21"/>
      <c r="M15" s="21"/>
      <c r="N15" s="21"/>
      <c r="O15" s="9"/>
      <c r="P15" s="9"/>
      <c r="Q15" s="3"/>
    </row>
    <row r="16" spans="2:18" x14ac:dyDescent="0.25">
      <c r="B16" s="20" t="s">
        <v>16</v>
      </c>
      <c r="C16" s="28"/>
      <c r="D16" s="28"/>
      <c r="E16" s="28"/>
      <c r="F16" s="28"/>
      <c r="G16" s="28"/>
      <c r="H16" s="28"/>
      <c r="I16" s="27"/>
      <c r="J16" s="27"/>
      <c r="K16" s="27"/>
      <c r="L16" s="27"/>
      <c r="M16" s="27"/>
      <c r="N16" s="27"/>
      <c r="O16" s="27"/>
      <c r="P16" s="27"/>
      <c r="Q16" s="3"/>
    </row>
    <row r="17" spans="2:18" x14ac:dyDescent="0.25">
      <c r="B17" s="16"/>
      <c r="C17" s="9"/>
      <c r="D17" s="9"/>
      <c r="E17" s="9"/>
      <c r="F17" s="9"/>
      <c r="G17" s="15"/>
      <c r="H17" s="15"/>
      <c r="I17" s="15"/>
      <c r="J17" s="15"/>
      <c r="K17" s="15"/>
      <c r="L17" s="15"/>
      <c r="M17" s="15"/>
      <c r="N17" s="15"/>
      <c r="O17" s="9"/>
      <c r="P17" s="9"/>
      <c r="Q17" s="3"/>
    </row>
    <row r="18" spans="2:18" x14ac:dyDescent="0.2">
      <c r="B18" s="16" t="s">
        <v>15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23">
        <f>+N18-J18</f>
        <v>0</v>
      </c>
      <c r="P18" s="29">
        <f>IFERROR((N18/J18-1),0)</f>
        <v>0</v>
      </c>
      <c r="Q18" s="3"/>
      <c r="R18" s="2"/>
    </row>
    <row r="19" spans="2:18" x14ac:dyDescent="0.2">
      <c r="B19" s="16" t="s">
        <v>14</v>
      </c>
      <c r="C19" s="9">
        <v>749</v>
      </c>
      <c r="D19" s="9">
        <v>366</v>
      </c>
      <c r="E19" s="9">
        <v>466.04700000000003</v>
      </c>
      <c r="F19" s="9">
        <v>478.46956321000005</v>
      </c>
      <c r="G19" s="9">
        <v>514.66967566000005</v>
      </c>
      <c r="H19" s="9">
        <v>490.84003878999999</v>
      </c>
      <c r="I19" s="9">
        <v>477.50391007000002</v>
      </c>
      <c r="J19" s="9">
        <v>554.09081822999997</v>
      </c>
      <c r="K19" s="9">
        <v>609.50882085000001</v>
      </c>
      <c r="L19" s="9">
        <v>618.48455689000014</v>
      </c>
      <c r="M19" s="9">
        <v>580.79383228000006</v>
      </c>
      <c r="N19" s="9">
        <v>578.63543172000004</v>
      </c>
      <c r="O19" s="23">
        <f>+N19-J19</f>
        <v>24.544613490000074</v>
      </c>
      <c r="P19" s="8">
        <f>+N19/J19-1</f>
        <v>4.4297094776639456E-2</v>
      </c>
      <c r="Q19" s="3"/>
      <c r="R19" s="2"/>
    </row>
    <row r="20" spans="2:18" x14ac:dyDescent="0.2">
      <c r="B20" s="16" t="s">
        <v>13</v>
      </c>
      <c r="C20" s="6">
        <v>713</v>
      </c>
      <c r="D20" s="6">
        <v>991</v>
      </c>
      <c r="E20" s="6">
        <v>1287.1759999999999</v>
      </c>
      <c r="F20" s="6">
        <v>1289.1590463000002</v>
      </c>
      <c r="G20" s="23">
        <v>1317.6061242899998</v>
      </c>
      <c r="H20" s="23">
        <v>1386.12998178</v>
      </c>
      <c r="I20" s="23">
        <v>1403.9738683899998</v>
      </c>
      <c r="J20" s="23">
        <v>1371.8869257200001</v>
      </c>
      <c r="K20" s="23">
        <v>1418.6489389999997</v>
      </c>
      <c r="L20" s="23">
        <v>1449.3158029599999</v>
      </c>
      <c r="M20" s="23">
        <v>1450.2507978599999</v>
      </c>
      <c r="N20" s="23">
        <v>1391.4006224899999</v>
      </c>
      <c r="O20" s="23">
        <f>+N20-J20</f>
        <v>19.513696769999797</v>
      </c>
      <c r="P20" s="8">
        <f>+N20/J20-1</f>
        <v>1.4223983335768464E-2</v>
      </c>
      <c r="Q20" s="3"/>
      <c r="R20" s="2"/>
    </row>
    <row r="21" spans="2:18" s="17" customFormat="1" ht="15.75" thickBot="1" x14ac:dyDescent="0.3">
      <c r="B21" s="22" t="s">
        <v>12</v>
      </c>
      <c r="C21" s="19">
        <v>1462</v>
      </c>
      <c r="D21" s="19">
        <v>1357</v>
      </c>
      <c r="E21" s="19">
        <v>1753.223</v>
      </c>
      <c r="F21" s="19">
        <f t="shared" ref="F21:N21" si="2">SUM(F18:F20)</f>
        <v>1767.6286095100004</v>
      </c>
      <c r="G21" s="19">
        <f t="shared" si="2"/>
        <v>1832.27579995</v>
      </c>
      <c r="H21" s="19">
        <f t="shared" si="2"/>
        <v>1876.9700205700001</v>
      </c>
      <c r="I21" s="19">
        <f t="shared" si="2"/>
        <v>1881.4777784599999</v>
      </c>
      <c r="J21" s="19">
        <f t="shared" si="2"/>
        <v>1925.9777439500001</v>
      </c>
      <c r="K21" s="19">
        <f t="shared" si="2"/>
        <v>2028.1577598499998</v>
      </c>
      <c r="L21" s="19">
        <f t="shared" si="2"/>
        <v>2067.8003598499999</v>
      </c>
      <c r="M21" s="19">
        <f t="shared" si="2"/>
        <v>2031.04463014</v>
      </c>
      <c r="N21" s="19">
        <f t="shared" si="2"/>
        <v>1970.03605421</v>
      </c>
      <c r="O21" s="19">
        <f>+N21-J21</f>
        <v>44.058310259999871</v>
      </c>
      <c r="P21" s="18">
        <f>+N21/J21-1</f>
        <v>2.2875814841785358E-2</v>
      </c>
      <c r="Q21" s="3"/>
      <c r="R21" s="2"/>
    </row>
    <row r="22" spans="2:18" ht="15.75" thickTop="1" x14ac:dyDescent="0.25">
      <c r="B22" s="16"/>
      <c r="C22" s="15"/>
      <c r="D22" s="15"/>
      <c r="E22" s="15"/>
      <c r="F22" s="15"/>
      <c r="G22" s="21"/>
      <c r="H22" s="21"/>
      <c r="I22" s="21"/>
      <c r="J22" s="21"/>
      <c r="K22" s="21"/>
      <c r="L22" s="21"/>
      <c r="M22" s="21"/>
      <c r="N22" s="21"/>
      <c r="O22" s="9"/>
      <c r="P22" s="26"/>
      <c r="Q22" s="3"/>
    </row>
    <row r="23" spans="2:18" x14ac:dyDescent="0.25">
      <c r="B23" s="20" t="s">
        <v>11</v>
      </c>
      <c r="C23" s="28"/>
      <c r="D23" s="28"/>
      <c r="E23" s="28"/>
      <c r="F23" s="28"/>
      <c r="G23" s="28"/>
      <c r="H23" s="28"/>
      <c r="I23" s="27"/>
      <c r="J23" s="27"/>
      <c r="K23" s="27"/>
      <c r="L23" s="27"/>
      <c r="M23" s="27"/>
      <c r="N23" s="27"/>
      <c r="O23" s="27"/>
      <c r="P23" s="27"/>
      <c r="Q23" s="3"/>
    </row>
    <row r="24" spans="2:18" x14ac:dyDescent="0.25">
      <c r="B24" s="16"/>
      <c r="C24" s="9"/>
      <c r="D24" s="9"/>
      <c r="E24" s="9"/>
      <c r="F24" s="9"/>
      <c r="G24" s="15"/>
      <c r="H24" s="15"/>
      <c r="I24" s="15"/>
      <c r="J24" s="15"/>
      <c r="K24" s="15"/>
      <c r="L24" s="15"/>
      <c r="M24" s="15"/>
      <c r="N24" s="15"/>
      <c r="O24" s="9"/>
      <c r="P24" s="26"/>
      <c r="Q24" s="3"/>
    </row>
    <row r="25" spans="2:18" x14ac:dyDescent="0.2">
      <c r="B25" s="25" t="s">
        <v>10</v>
      </c>
      <c r="C25" s="9">
        <v>258</v>
      </c>
      <c r="D25" s="9">
        <v>340</v>
      </c>
      <c r="E25" s="9">
        <v>430</v>
      </c>
      <c r="F25" s="9">
        <v>429.21625894000005</v>
      </c>
      <c r="G25" s="9">
        <v>425.34309016000009</v>
      </c>
      <c r="H25" s="9">
        <v>425.98367905999999</v>
      </c>
      <c r="I25" s="9">
        <v>422.05485561</v>
      </c>
      <c r="J25" s="9">
        <v>405.92802438999996</v>
      </c>
      <c r="K25" s="9">
        <v>316.07246278999997</v>
      </c>
      <c r="L25" s="9">
        <v>314.09336278999996</v>
      </c>
      <c r="M25" s="9">
        <v>327.16283172000004</v>
      </c>
      <c r="N25" s="9">
        <v>306.97791542000004</v>
      </c>
      <c r="O25" s="23">
        <f t="shared" ref="O25:O30" si="3">+N25-J25</f>
        <v>-98.950108969999917</v>
      </c>
      <c r="P25" s="8">
        <f>+N25/J25-1</f>
        <v>-0.24376269443011522</v>
      </c>
      <c r="Q25" s="3"/>
      <c r="R25" s="2"/>
    </row>
    <row r="26" spans="2:18" x14ac:dyDescent="0.2">
      <c r="B26" s="25" t="s">
        <v>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3">
        <f t="shared" si="3"/>
        <v>0</v>
      </c>
      <c r="P26" s="8">
        <f>IFERROR((N26/J26-1),0)</f>
        <v>0</v>
      </c>
      <c r="Q26" s="3"/>
      <c r="R26" s="24"/>
    </row>
    <row r="27" spans="2:18" x14ac:dyDescent="0.2">
      <c r="B27" s="25" t="s">
        <v>8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23">
        <f t="shared" si="3"/>
        <v>0</v>
      </c>
      <c r="P27" s="8">
        <f>IFERROR((N27/J27-1),0)</f>
        <v>0</v>
      </c>
      <c r="Q27" s="3"/>
      <c r="R27" s="24"/>
    </row>
    <row r="28" spans="2:18" x14ac:dyDescent="0.2">
      <c r="B28" s="25" t="s">
        <v>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23">
        <f t="shared" si="3"/>
        <v>0</v>
      </c>
      <c r="P28" s="8">
        <f>IFERROR((N28/J28-1),0)</f>
        <v>0</v>
      </c>
      <c r="Q28" s="3"/>
      <c r="R28" s="24"/>
    </row>
    <row r="29" spans="2:18" x14ac:dyDescent="0.2">
      <c r="B29" s="10" t="s">
        <v>6</v>
      </c>
      <c r="C29" s="6">
        <v>1837</v>
      </c>
      <c r="D29" s="6">
        <v>624</v>
      </c>
      <c r="E29" s="6">
        <v>830</v>
      </c>
      <c r="F29" s="6">
        <v>838.82516626999995</v>
      </c>
      <c r="G29" s="6">
        <v>897.09033230000011</v>
      </c>
      <c r="H29" s="6">
        <v>899.63376849999997</v>
      </c>
      <c r="I29" s="21">
        <v>819.83718477000002</v>
      </c>
      <c r="J29" s="21">
        <v>836.16963246</v>
      </c>
      <c r="K29" s="21">
        <v>851.66086869000003</v>
      </c>
      <c r="L29" s="21">
        <v>896.52503595000007</v>
      </c>
      <c r="M29" s="21">
        <v>932.56406795000021</v>
      </c>
      <c r="N29" s="21">
        <v>944.92762549999998</v>
      </c>
      <c r="O29" s="23">
        <f t="shared" si="3"/>
        <v>108.75799303999997</v>
      </c>
      <c r="P29" s="8">
        <f>+N29/J29-1</f>
        <v>0.13006690128178344</v>
      </c>
      <c r="Q29" s="3"/>
      <c r="R29" s="2"/>
    </row>
    <row r="30" spans="2:18" s="17" customFormat="1" ht="15.75" thickBot="1" x14ac:dyDescent="0.3">
      <c r="B30" s="22" t="s">
        <v>5</v>
      </c>
      <c r="C30" s="19">
        <v>2095</v>
      </c>
      <c r="D30" s="19">
        <v>964</v>
      </c>
      <c r="E30" s="19">
        <v>1260</v>
      </c>
      <c r="F30" s="19">
        <f t="shared" ref="F30:N30" si="4">SUM(F25:F29)</f>
        <v>1268.0414252099999</v>
      </c>
      <c r="G30" s="19">
        <f t="shared" si="4"/>
        <v>1322.4334224600002</v>
      </c>
      <c r="H30" s="19">
        <f t="shared" si="4"/>
        <v>1325.6174475600001</v>
      </c>
      <c r="I30" s="19">
        <f t="shared" si="4"/>
        <v>1241.89204038</v>
      </c>
      <c r="J30" s="19">
        <f t="shared" si="4"/>
        <v>1242.09765685</v>
      </c>
      <c r="K30" s="19">
        <f t="shared" si="4"/>
        <v>1167.7333314800001</v>
      </c>
      <c r="L30" s="19">
        <f t="shared" si="4"/>
        <v>1210.61839874</v>
      </c>
      <c r="M30" s="19">
        <f t="shared" si="4"/>
        <v>1259.7268996700002</v>
      </c>
      <c r="N30" s="19">
        <f t="shared" si="4"/>
        <v>1251.90554092</v>
      </c>
      <c r="O30" s="19">
        <f t="shared" si="3"/>
        <v>9.8078840700000001</v>
      </c>
      <c r="P30" s="18">
        <f>+N30/J30-1</f>
        <v>7.8962262072639344E-3</v>
      </c>
      <c r="Q30" s="3"/>
      <c r="R30" s="2"/>
    </row>
    <row r="31" spans="2:18" ht="15.75" thickTop="1" x14ac:dyDescent="0.2">
      <c r="B31" s="16"/>
      <c r="C31" s="9"/>
      <c r="D31" s="9"/>
      <c r="E31" s="9"/>
      <c r="F31" s="9"/>
      <c r="G31" s="21"/>
      <c r="H31" s="21"/>
      <c r="I31" s="21"/>
      <c r="J31" s="21"/>
      <c r="K31" s="21"/>
      <c r="L31" s="21"/>
      <c r="M31" s="21"/>
      <c r="N31" s="21"/>
      <c r="O31" s="9"/>
      <c r="P31" s="8"/>
      <c r="Q31" s="3"/>
    </row>
    <row r="32" spans="2:18" s="17" customFormat="1" ht="15.75" thickBot="1" x14ac:dyDescent="0.3">
      <c r="B32" s="20" t="s">
        <v>4</v>
      </c>
      <c r="C32" s="19">
        <v>3557</v>
      </c>
      <c r="D32" s="19">
        <v>2321</v>
      </c>
      <c r="E32" s="19">
        <v>3013.223</v>
      </c>
      <c r="F32" s="19">
        <f>F21+F30</f>
        <v>3035.6700347200003</v>
      </c>
      <c r="G32" s="19">
        <f t="shared" ref="G32:N32" si="5">+G30+G21</f>
        <v>3154.7092224100002</v>
      </c>
      <c r="H32" s="19">
        <f t="shared" si="5"/>
        <v>3202.5874681300002</v>
      </c>
      <c r="I32" s="19">
        <f t="shared" si="5"/>
        <v>3123.3698188399999</v>
      </c>
      <c r="J32" s="19">
        <f t="shared" si="5"/>
        <v>3168.0754008000004</v>
      </c>
      <c r="K32" s="19">
        <f t="shared" si="5"/>
        <v>3195.8910913299997</v>
      </c>
      <c r="L32" s="19">
        <f t="shared" si="5"/>
        <v>3278.4187585899999</v>
      </c>
      <c r="M32" s="19">
        <f t="shared" si="5"/>
        <v>3290.7715298100002</v>
      </c>
      <c r="N32" s="19">
        <f t="shared" si="5"/>
        <v>3221.9415951299998</v>
      </c>
      <c r="O32" s="19">
        <f>+N32-J32</f>
        <v>53.866194329999416</v>
      </c>
      <c r="P32" s="18">
        <f>+N32/J32-1</f>
        <v>1.7002813227360969E-2</v>
      </c>
      <c r="Q32" s="3"/>
      <c r="R32" s="2"/>
    </row>
    <row r="33" spans="2:18" ht="15.75" thickTop="1" x14ac:dyDescent="0.2">
      <c r="B33" s="16"/>
      <c r="C33" s="9"/>
      <c r="D33" s="9"/>
      <c r="E33" s="9"/>
      <c r="F33" s="9"/>
      <c r="G33" s="15"/>
      <c r="H33" s="15"/>
      <c r="I33" s="15"/>
      <c r="J33" s="15"/>
      <c r="K33" s="15"/>
      <c r="L33" s="15"/>
      <c r="M33" s="15"/>
      <c r="N33" s="15"/>
      <c r="O33" s="9"/>
      <c r="P33" s="14"/>
      <c r="Q33" s="3"/>
    </row>
    <row r="34" spans="2:18" x14ac:dyDescent="0.25">
      <c r="B34" s="13" t="s">
        <v>3</v>
      </c>
      <c r="C34" s="12">
        <v>76</v>
      </c>
      <c r="D34" s="12">
        <v>49</v>
      </c>
      <c r="E34" s="12">
        <v>30</v>
      </c>
      <c r="F34" s="12">
        <v>30.199716420000001</v>
      </c>
      <c r="G34" s="12">
        <f t="shared" ref="G34:N34" si="6">SUM(G35:G36)</f>
        <v>111.6026572</v>
      </c>
      <c r="H34" s="12">
        <f t="shared" si="6"/>
        <v>50.332738130000003</v>
      </c>
      <c r="I34" s="12">
        <f t="shared" si="6"/>
        <v>50.031944189999997</v>
      </c>
      <c r="J34" s="12">
        <f t="shared" si="6"/>
        <v>111.31042359</v>
      </c>
      <c r="K34" s="12">
        <f t="shared" si="6"/>
        <v>111.54905297000001</v>
      </c>
      <c r="L34" s="12">
        <f t="shared" si="6"/>
        <v>111.40371528</v>
      </c>
      <c r="M34" s="12">
        <f t="shared" si="6"/>
        <v>28.24651338</v>
      </c>
      <c r="N34" s="12">
        <f t="shared" si="6"/>
        <v>47.584581499999999</v>
      </c>
      <c r="O34" s="12">
        <f>+N34-J34</f>
        <v>-63.72584209</v>
      </c>
      <c r="P34" s="11">
        <f>+N34/J34-1</f>
        <v>-0.57250561119709054</v>
      </c>
      <c r="Q34" s="3"/>
      <c r="R34" s="2"/>
    </row>
    <row r="35" spans="2:18" x14ac:dyDescent="0.2">
      <c r="B35" s="10" t="s">
        <v>2</v>
      </c>
      <c r="C35" s="9">
        <v>76</v>
      </c>
      <c r="D35" s="9">
        <v>49</v>
      </c>
      <c r="E35" s="9">
        <v>30</v>
      </c>
      <c r="F35" s="9">
        <v>30.199716420000001</v>
      </c>
      <c r="G35" s="9">
        <v>111.6026572</v>
      </c>
      <c r="H35" s="9">
        <v>50.332738130000003</v>
      </c>
      <c r="I35" s="9">
        <v>50.031944189999997</v>
      </c>
      <c r="J35" s="9">
        <v>111.31042359</v>
      </c>
      <c r="K35" s="9">
        <v>111.54905297000001</v>
      </c>
      <c r="L35" s="9">
        <v>111.40371528</v>
      </c>
      <c r="M35" s="9">
        <v>28.24651338</v>
      </c>
      <c r="N35" s="9">
        <v>47.584581499999999</v>
      </c>
      <c r="O35" s="9">
        <f>+N35-J35</f>
        <v>-63.72584209</v>
      </c>
      <c r="P35" s="8">
        <f>+N35/J35-1</f>
        <v>-0.57250561119709054</v>
      </c>
      <c r="Q35" s="3"/>
      <c r="R35" s="2"/>
    </row>
    <row r="36" spans="2:18" x14ac:dyDescent="0.2">
      <c r="B36" s="10" t="s">
        <v>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>+N36-J36</f>
        <v>0</v>
      </c>
      <c r="P36" s="8">
        <f>IFERROR((N36/J36-1),0)</f>
        <v>0</v>
      </c>
      <c r="Q36" s="3"/>
      <c r="R36" s="2"/>
    </row>
    <row r="37" spans="2:18" x14ac:dyDescent="0.25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3"/>
    </row>
    <row r="38" spans="2:18" x14ac:dyDescent="0.25">
      <c r="O38" s="5"/>
      <c r="P38" s="5"/>
      <c r="Q38" s="3"/>
    </row>
    <row r="39" spans="2:18" x14ac:dyDescent="0.25">
      <c r="B39" s="4" t="s">
        <v>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</row>
    <row r="40" spans="2:1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</row>
    <row r="41" spans="2:1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Seguros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2020-02-14T19:58:34Z</dcterms:created>
  <dcterms:modified xsi:type="dcterms:W3CDTF">2020-02-27T15:15:15Z</dcterms:modified>
</cp:coreProperties>
</file>